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egional figs" sheetId="1" r:id="rId1"/>
    <sheet name="state level figs" sheetId="2" r:id="rId2"/>
  </sheets>
  <definedNames/>
  <calcPr fullCalcOnLoad="1"/>
</workbook>
</file>

<file path=xl/sharedStrings.xml><?xml version="1.0" encoding="utf-8"?>
<sst xmlns="http://schemas.openxmlformats.org/spreadsheetml/2006/main" count="205" uniqueCount="139">
  <si>
    <t>State</t>
  </si>
  <si>
    <t>Angola</t>
  </si>
  <si>
    <t>Benin</t>
  </si>
  <si>
    <t>Burkina Faso</t>
  </si>
  <si>
    <t>Burundi</t>
  </si>
  <si>
    <t>Cameroon</t>
  </si>
  <si>
    <t>Central African Rep.</t>
  </si>
  <si>
    <t>Chad</t>
  </si>
  <si>
    <t>Comoros</t>
  </si>
  <si>
    <t>Congo, Dem. Rep.</t>
  </si>
  <si>
    <t>Côte d’Ivoire</t>
  </si>
  <si>
    <t>Ethiopia</t>
  </si>
  <si>
    <t>Gambia</t>
  </si>
  <si>
    <t>Ghana</t>
  </si>
  <si>
    <t>Guinea</t>
  </si>
  <si>
    <t>Guinea-Bissau</t>
  </si>
  <si>
    <t>Kenya</t>
  </si>
  <si>
    <t>Lesotho</t>
  </si>
  <si>
    <t>Madagascar</t>
  </si>
  <si>
    <t>Malawi</t>
  </si>
  <si>
    <t>Mali</t>
  </si>
  <si>
    <t>Mauritania</t>
  </si>
  <si>
    <t>Mozambique</t>
  </si>
  <si>
    <t>Namibia</t>
  </si>
  <si>
    <t>Niger</t>
  </si>
  <si>
    <t>Nigeria</t>
  </si>
  <si>
    <t>Rwanda</t>
  </si>
  <si>
    <t>Senegal</t>
  </si>
  <si>
    <t>Sierra Leone</t>
  </si>
  <si>
    <t>South Africa</t>
  </si>
  <si>
    <t>Swaziland</t>
  </si>
  <si>
    <t>Tanzania</t>
  </si>
  <si>
    <t>Togo</t>
  </si>
  <si>
    <t>Uganda</t>
  </si>
  <si>
    <t>Zambia</t>
  </si>
  <si>
    <t>Zimbabwe</t>
  </si>
  <si>
    <t>Armenia</t>
  </si>
  <si>
    <t>Azerbaijan</t>
  </si>
  <si>
    <t>Kazakhstan</t>
  </si>
  <si>
    <t>Kyrgyzstan</t>
  </si>
  <si>
    <t>Tajikistan</t>
  </si>
  <si>
    <t>Turkey</t>
  </si>
  <si>
    <t>Uzbekistan</t>
  </si>
  <si>
    <t>Cambodia</t>
  </si>
  <si>
    <t>China</t>
  </si>
  <si>
    <t>Indonesia</t>
  </si>
  <si>
    <t>Lao People’s Dem. Rep.</t>
  </si>
  <si>
    <t>Mongolia</t>
  </si>
  <si>
    <t>Myanmar</t>
  </si>
  <si>
    <t>Philippines</t>
  </si>
  <si>
    <t>Viet Nam</t>
  </si>
  <si>
    <t>Bolivia</t>
  </si>
  <si>
    <t>Brazil</t>
  </si>
  <si>
    <t>Colombia</t>
  </si>
  <si>
    <t>Dominican Rep.</t>
  </si>
  <si>
    <t>Guatemala</t>
  </si>
  <si>
    <t>Guyana</t>
  </si>
  <si>
    <t>Haiti</t>
  </si>
  <si>
    <t>Nicaragua</t>
  </si>
  <si>
    <t>Peru</t>
  </si>
  <si>
    <t>Suriname</t>
  </si>
  <si>
    <t>Venezuela</t>
  </si>
  <si>
    <t>Egypt</t>
  </si>
  <si>
    <t>Morocco</t>
  </si>
  <si>
    <t>Sudan</t>
  </si>
  <si>
    <t>Yemen</t>
  </si>
  <si>
    <t>Bangladesh</t>
  </si>
  <si>
    <t>India</t>
  </si>
  <si>
    <t>Nepal</t>
  </si>
  <si>
    <t>Pakistan</t>
  </si>
  <si>
    <t>Water deprived</t>
  </si>
  <si>
    <t>Toilet deprived</t>
  </si>
  <si>
    <t>Shelter deprived</t>
  </si>
  <si>
    <t>Information deprived</t>
  </si>
  <si>
    <t>Health deprived</t>
  </si>
  <si>
    <t>..</t>
  </si>
  <si>
    <t>Trinidad &amp; Tobago</t>
  </si>
  <si>
    <t>Equatorial Guinea</t>
  </si>
  <si>
    <t>Iraq</t>
  </si>
  <si>
    <t>.</t>
  </si>
  <si>
    <t>South Asia</t>
  </si>
  <si>
    <t>REGION</t>
  </si>
  <si>
    <t>Under 5 population (000s)</t>
  </si>
  <si>
    <t>Regional U18 population (000s)</t>
  </si>
  <si>
    <t>regional sample sizes</t>
  </si>
  <si>
    <t>Severely deprived total</t>
  </si>
  <si>
    <t>Sub-Saharan Africa</t>
  </si>
  <si>
    <t>Central &amp; West Asia</t>
  </si>
  <si>
    <t>East Asia &amp; Pacific</t>
  </si>
  <si>
    <t>Latin America &amp; Caribbean</t>
  </si>
  <si>
    <t>Middle East &amp; North Africa</t>
  </si>
  <si>
    <t>Developing World total</t>
  </si>
  <si>
    <t>% Children in Absolute Poverty</t>
  </si>
  <si>
    <t>% Children Severely Deprived of at least 1 basic need</t>
  </si>
  <si>
    <t>% Children Shelter Deprived</t>
  </si>
  <si>
    <t>% Children Water Deprived</t>
  </si>
  <si>
    <t>% Children Toilet Deprived</t>
  </si>
  <si>
    <t>% Children Information Deprived</t>
  </si>
  <si>
    <t>% Children Health Deprived</t>
  </si>
  <si>
    <t>% Children (U5) Food Deprived</t>
  </si>
  <si>
    <t>% Children (7-18 years) Education Deprived</t>
  </si>
  <si>
    <t>Children in Absolute Poverty (000s)</t>
  </si>
  <si>
    <t>Children Severely Deprived of at least 1 basic need (000s)</t>
  </si>
  <si>
    <t>Children Water Deprived (000s)</t>
  </si>
  <si>
    <t>Children Toilet Deprived (000s)</t>
  </si>
  <si>
    <t>Children Shelter Deprived (000s)</t>
  </si>
  <si>
    <t>Children Information Deprived (000s)</t>
  </si>
  <si>
    <t>Children Health Deprived (000s)</t>
  </si>
  <si>
    <t>Children (U5) Food Deprived (000s)</t>
  </si>
  <si>
    <t>Children (7-18 years) Education Deprived (000s)</t>
  </si>
  <si>
    <t>population 7-18 years old (000s)</t>
  </si>
  <si>
    <t>NB: U18 and U5 population data are taken from the 2002 SOWC Report, and refer to population figures in 2000.</t>
  </si>
  <si>
    <t>Under 5 pop (000s)</t>
  </si>
  <si>
    <t>% in absolute Poverty (deprived of two or more basic needs)</t>
  </si>
  <si>
    <t>% severely Deprived (deprived of one or more basic needs)</t>
  </si>
  <si>
    <t>% Water deprived</t>
  </si>
  <si>
    <t>Population severely Deprived (in 1000s)</t>
  </si>
  <si>
    <t>Population in absolute Poverty (in 1000s)</t>
  </si>
  <si>
    <t>Under 18 Population (in 1000s)</t>
  </si>
  <si>
    <t>Population water deprived (in 1000s)</t>
  </si>
  <si>
    <t>% Toilet deprived</t>
  </si>
  <si>
    <t>Population Toilet Deprived (in 1000s)</t>
  </si>
  <si>
    <t>% Shelter deprived</t>
  </si>
  <si>
    <t>Population Shelter deprived (in 1000s)</t>
  </si>
  <si>
    <t>% Information deprived</t>
  </si>
  <si>
    <t>Population Information deprived (in 1000s)</t>
  </si>
  <si>
    <t>% Health deprived</t>
  </si>
  <si>
    <t>Population Health depirved (in 1000s)</t>
  </si>
  <si>
    <t>Under 5 Population Food deprived (in 000s)</t>
  </si>
  <si>
    <t>% Under 5s Food deprived</t>
  </si>
  <si>
    <t>% 7 to 18 Education deprived</t>
  </si>
  <si>
    <t>7 to 18 Population Education deprived (in 1000s)</t>
  </si>
  <si>
    <t>absolute poverty total</t>
  </si>
  <si>
    <t>% absolute poverty total</t>
  </si>
  <si>
    <t>% Severely deprived total</t>
  </si>
  <si>
    <t xml:space="preserve">% under 5s Food deprived </t>
  </si>
  <si>
    <t>% 7 to 18s Education deprived</t>
  </si>
  <si>
    <t>Under 5s Food deprived</t>
  </si>
  <si>
    <t>7 to 18s Education deprived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</si>
</sst>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 wrapText="1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3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 wrapText="1"/>
    </xf>
    <xf numFmtId="164" fontId="1" fillId="0" borderId="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Font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3" fontId="1" fillId="2" borderId="1" xfId="0" applyNumberFormat="1" applyFont="1" applyFill="1" applyBorder="1" applyAlignment="1">
      <alignment horizontal="left" vertical="center" wrapText="1"/>
    </xf>
    <xf numFmtId="3" fontId="1" fillId="2" borderId="2" xfId="0" applyNumberFormat="1" applyFont="1" applyFill="1" applyBorder="1" applyAlignment="1">
      <alignment horizontal="left" vertical="center" wrapText="1"/>
    </xf>
    <xf numFmtId="3" fontId="1" fillId="2" borderId="3" xfId="0" applyNumberFormat="1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31.140625" style="0" customWidth="1"/>
    <col min="2" max="2" width="16.421875" style="0" customWidth="1"/>
    <col min="3" max="3" width="22.8515625" style="0" customWidth="1"/>
    <col min="4" max="4" width="12.8515625" style="0" customWidth="1"/>
    <col min="5" max="5" width="13.00390625" style="0" customWidth="1"/>
    <col min="6" max="6" width="14.8515625" style="0" customWidth="1"/>
    <col min="7" max="7" width="19.7109375" style="0" customWidth="1"/>
    <col min="8" max="8" width="14.8515625" style="0" customWidth="1"/>
    <col min="9" max="9" width="18.140625" style="0" customWidth="1"/>
    <col min="10" max="10" width="16.421875" style="0" customWidth="1"/>
    <col min="11" max="11" width="17.28125" style="0" customWidth="1"/>
    <col min="12" max="16384" width="31.140625" style="0" customWidth="1"/>
  </cols>
  <sheetData>
    <row r="1" spans="1:11" s="40" customFormat="1" ht="63.75">
      <c r="A1" s="36" t="s">
        <v>81</v>
      </c>
      <c r="B1" s="37" t="s">
        <v>83</v>
      </c>
      <c r="C1" s="38" t="s">
        <v>92</v>
      </c>
      <c r="D1" s="38" t="s">
        <v>93</v>
      </c>
      <c r="E1" s="38" t="s">
        <v>95</v>
      </c>
      <c r="F1" s="39" t="s">
        <v>96</v>
      </c>
      <c r="G1" s="38" t="s">
        <v>94</v>
      </c>
      <c r="H1" s="39" t="s">
        <v>97</v>
      </c>
      <c r="I1" s="38" t="s">
        <v>98</v>
      </c>
      <c r="J1" s="39" t="s">
        <v>99</v>
      </c>
      <c r="K1" s="38" t="s">
        <v>100</v>
      </c>
    </row>
    <row r="2" spans="1:11" ht="12.75">
      <c r="A2" s="19" t="s">
        <v>86</v>
      </c>
      <c r="B2" s="34">
        <v>317860</v>
      </c>
      <c r="C2" s="30">
        <v>62.028716474956</v>
      </c>
      <c r="D2" s="30">
        <v>82.03035940358215</v>
      </c>
      <c r="E2" s="30">
        <v>52.88265220737314</v>
      </c>
      <c r="F2" s="29">
        <v>34.66951599722151</v>
      </c>
      <c r="G2" s="30">
        <v>64.37044737920631</v>
      </c>
      <c r="H2" s="30">
        <v>28.44672901423444</v>
      </c>
      <c r="I2" s="30">
        <v>23.515546682724864</v>
      </c>
      <c r="J2" s="29">
        <v>17.69314348695005</v>
      </c>
      <c r="K2" s="30">
        <v>28.925294641954974</v>
      </c>
    </row>
    <row r="3" spans="1:11" ht="12.75">
      <c r="A3" s="19" t="s">
        <v>87</v>
      </c>
      <c r="B3" s="34">
        <v>85559</v>
      </c>
      <c r="C3" s="29">
        <v>8.52354554846765</v>
      </c>
      <c r="D3" s="29">
        <v>30.48458681740056</v>
      </c>
      <c r="E3" s="29">
        <v>14.101748261903637</v>
      </c>
      <c r="F3" s="29">
        <v>1.394250606751111</v>
      </c>
      <c r="G3" s="29">
        <v>16.193436928027705</v>
      </c>
      <c r="H3" s="29">
        <v>4.155173729352612</v>
      </c>
      <c r="I3" s="29">
        <v>1.9602113384334485</v>
      </c>
      <c r="J3" s="29">
        <v>6.946108997753798</v>
      </c>
      <c r="K3" s="29">
        <v>5.884212467738927</v>
      </c>
    </row>
    <row r="4" spans="1:11" ht="12.75">
      <c r="A4" s="19" t="s">
        <v>88</v>
      </c>
      <c r="B4" s="34">
        <v>590621</v>
      </c>
      <c r="C4" s="29">
        <v>8.57610775197315</v>
      </c>
      <c r="D4" s="29">
        <v>29.79231089059779</v>
      </c>
      <c r="E4" s="29">
        <v>12.678336981939545</v>
      </c>
      <c r="F4" s="29">
        <v>10.205845021846251</v>
      </c>
      <c r="G4" s="29">
        <v>9.883168638016146</v>
      </c>
      <c r="H4" s="29">
        <v>5.521368060110258</v>
      </c>
      <c r="I4" s="29">
        <v>5.226703724044872</v>
      </c>
      <c r="J4" s="29">
        <v>12.121881413062905</v>
      </c>
      <c r="K4" s="29">
        <v>3.447539343142461</v>
      </c>
    </row>
    <row r="5" spans="1:11" ht="12.75">
      <c r="A5" s="19" t="s">
        <v>89</v>
      </c>
      <c r="B5" s="34">
        <v>193374</v>
      </c>
      <c r="C5" s="29">
        <v>14.519999536779565</v>
      </c>
      <c r="D5" s="29">
        <v>32.06487089960774</v>
      </c>
      <c r="E5" s="29">
        <v>6.98076467374251</v>
      </c>
      <c r="F5" s="29">
        <v>16.167891271962876</v>
      </c>
      <c r="G5" s="29">
        <v>21.432062558339666</v>
      </c>
      <c r="H5" s="29">
        <v>4.627769666998376</v>
      </c>
      <c r="I5" s="29">
        <v>6.459382303756015</v>
      </c>
      <c r="J5" s="29">
        <v>4.743656399181314</v>
      </c>
      <c r="K5" s="29">
        <v>3.375966667618715</v>
      </c>
    </row>
    <row r="6" spans="1:11" ht="12.75">
      <c r="A6" s="19" t="s">
        <v>90</v>
      </c>
      <c r="B6" s="34">
        <v>151854</v>
      </c>
      <c r="C6" s="29">
        <v>34.799042190468754</v>
      </c>
      <c r="D6" s="29">
        <v>61.414382759428435</v>
      </c>
      <c r="E6" s="29">
        <v>21.235243969680724</v>
      </c>
      <c r="F6" s="29">
        <v>24.525637385098573</v>
      </c>
      <c r="G6" s="29">
        <v>47.41187604335261</v>
      </c>
      <c r="H6" s="29">
        <v>7.377265411618004</v>
      </c>
      <c r="I6" s="29">
        <v>16.284068177118417</v>
      </c>
      <c r="J6" s="29">
        <v>14.338646754783122</v>
      </c>
      <c r="K6" s="29">
        <v>21.19271784122688</v>
      </c>
    </row>
    <row r="7" spans="1:11" ht="12.75">
      <c r="A7" s="19" t="s">
        <v>80</v>
      </c>
      <c r="B7" s="34">
        <v>559615</v>
      </c>
      <c r="C7" s="29">
        <v>53.983155087359826</v>
      </c>
      <c r="D7" s="29">
        <v>80.57019258254373</v>
      </c>
      <c r="E7" s="29">
        <v>17.80261582398975</v>
      </c>
      <c r="F7" s="30">
        <v>61.40066064130485</v>
      </c>
      <c r="G7" s="29">
        <v>45.29608573487681</v>
      </c>
      <c r="H7" s="29">
        <v>28.321775112828874</v>
      </c>
      <c r="I7" s="29">
        <v>22.451424619349766</v>
      </c>
      <c r="J7" s="30">
        <v>24.010452231928152</v>
      </c>
      <c r="K7" s="29">
        <v>19.217073792598732</v>
      </c>
    </row>
    <row r="8" spans="1:11" s="46" customFormat="1" ht="15.75">
      <c r="A8" s="43" t="s">
        <v>91</v>
      </c>
      <c r="B8" s="44">
        <v>1898883</v>
      </c>
      <c r="C8" s="45">
        <v>33.60548841941211</v>
      </c>
      <c r="D8" s="45">
        <v>56.29266553074599</v>
      </c>
      <c r="E8" s="45">
        <v>21.086643756840292</v>
      </c>
      <c r="F8" s="45">
        <v>30.743666716839748</v>
      </c>
      <c r="G8" s="45">
        <v>33.902008352594706</v>
      </c>
      <c r="H8" s="45">
        <v>16.074225474540736</v>
      </c>
      <c r="I8" s="45">
        <v>14.2269944180906</v>
      </c>
      <c r="J8" s="45">
        <v>16.06122698140405</v>
      </c>
      <c r="K8" s="45">
        <v>13.149743403717112</v>
      </c>
    </row>
    <row r="14" spans="1:11" s="40" customFormat="1" ht="76.5">
      <c r="A14" s="36" t="s">
        <v>81</v>
      </c>
      <c r="B14" s="37" t="s">
        <v>83</v>
      </c>
      <c r="C14" s="38" t="s">
        <v>101</v>
      </c>
      <c r="D14" s="38" t="s">
        <v>102</v>
      </c>
      <c r="E14" s="38" t="s">
        <v>103</v>
      </c>
      <c r="F14" s="39" t="s">
        <v>104</v>
      </c>
      <c r="G14" s="38" t="s">
        <v>105</v>
      </c>
      <c r="H14" s="39" t="s">
        <v>106</v>
      </c>
      <c r="I14" s="38" t="s">
        <v>107</v>
      </c>
      <c r="J14" s="39" t="s">
        <v>108</v>
      </c>
      <c r="K14" s="38" t="s">
        <v>109</v>
      </c>
    </row>
    <row r="15" spans="1:11" ht="12.75">
      <c r="A15" s="19" t="s">
        <v>86</v>
      </c>
      <c r="B15" s="34">
        <v>317860</v>
      </c>
      <c r="C15" s="34">
        <v>197164.47818729523</v>
      </c>
      <c r="D15" s="34">
        <v>260741.70040022623</v>
      </c>
      <c r="E15" s="35">
        <v>168092.79830635624</v>
      </c>
      <c r="F15" s="34">
        <v>110200.5235487683</v>
      </c>
      <c r="G15" s="34">
        <v>204607.90403954516</v>
      </c>
      <c r="H15" s="34">
        <v>90420.77284464559</v>
      </c>
      <c r="I15" s="34">
        <v>74746.51668570926</v>
      </c>
      <c r="J15" s="34">
        <v>18831.520338900416</v>
      </c>
      <c r="K15" s="42">
        <v>49280.88067022009</v>
      </c>
    </row>
    <row r="16" spans="1:11" ht="12.75">
      <c r="A16" s="19" t="s">
        <v>87</v>
      </c>
      <c r="B16" s="34">
        <v>85559</v>
      </c>
      <c r="C16" s="34">
        <v>7292.660335813437</v>
      </c>
      <c r="D16" s="34">
        <v>26082.307635099747</v>
      </c>
      <c r="E16" s="34">
        <v>12065.314795402133</v>
      </c>
      <c r="F16" s="34">
        <v>1192.906876630183</v>
      </c>
      <c r="G16" s="34">
        <v>13854.942701251224</v>
      </c>
      <c r="H16" s="34">
        <v>3555.125091096801</v>
      </c>
      <c r="I16" s="34">
        <v>1677.1372190502743</v>
      </c>
      <c r="J16" s="34">
        <v>1425.2026441591245</v>
      </c>
      <c r="K16" s="34">
        <v>3081.097687306922</v>
      </c>
    </row>
    <row r="17" spans="1:11" ht="12.75">
      <c r="A17" s="19" t="s">
        <v>88</v>
      </c>
      <c r="B17" s="34">
        <v>590621</v>
      </c>
      <c r="C17" s="34">
        <v>50652.29336578134</v>
      </c>
      <c r="D17" s="34">
        <v>175959.64450515757</v>
      </c>
      <c r="E17" s="34">
        <v>74880.92066610116</v>
      </c>
      <c r="F17" s="34">
        <v>60277.863926478545</v>
      </c>
      <c r="G17" s="34">
        <v>58372.069441537344</v>
      </c>
      <c r="H17" s="34">
        <v>32610.359250303805</v>
      </c>
      <c r="I17" s="34">
        <v>30870.009801991062</v>
      </c>
      <c r="J17" s="34">
        <v>18912.316943032485</v>
      </c>
      <c r="K17" s="34">
        <v>12726.182089913396</v>
      </c>
    </row>
    <row r="18" spans="1:11" ht="12.75">
      <c r="A18" s="19" t="s">
        <v>89</v>
      </c>
      <c r="B18" s="34">
        <v>193374</v>
      </c>
      <c r="C18" s="34">
        <v>28077.903904252118</v>
      </c>
      <c r="D18" s="34">
        <v>62005.12345340747</v>
      </c>
      <c r="E18" s="34">
        <v>13498.983880202843</v>
      </c>
      <c r="F18" s="34">
        <v>31264.49806824549</v>
      </c>
      <c r="G18" s="34">
        <v>41444.03665156374</v>
      </c>
      <c r="H18" s="34">
        <v>8948.90331586144</v>
      </c>
      <c r="I18" s="34">
        <v>12490.765936065156</v>
      </c>
      <c r="J18" s="34">
        <v>2600.282691775229</v>
      </c>
      <c r="K18" s="34">
        <v>3995.2839717107</v>
      </c>
    </row>
    <row r="19" spans="1:11" ht="12.75">
      <c r="A19" s="19" t="s">
        <v>90</v>
      </c>
      <c r="B19" s="34">
        <v>151854</v>
      </c>
      <c r="C19" s="34">
        <v>52843.737527914425</v>
      </c>
      <c r="D19" s="34">
        <v>93260.19679550244</v>
      </c>
      <c r="E19" s="34">
        <v>32246.56737771897</v>
      </c>
      <c r="F19" s="34">
        <v>37243.16139476759</v>
      </c>
      <c r="G19" s="34">
        <v>71996.83024687268</v>
      </c>
      <c r="H19" s="34">
        <v>11202.672618158405</v>
      </c>
      <c r="I19" s="34">
        <v>24728.008889681405</v>
      </c>
      <c r="J19" s="34">
        <v>6304.989751013234</v>
      </c>
      <c r="K19" s="34">
        <v>16992.0905883256</v>
      </c>
    </row>
    <row r="20" spans="1:11" ht="12.75">
      <c r="A20" s="19" t="s">
        <v>80</v>
      </c>
      <c r="B20" s="34">
        <v>559615</v>
      </c>
      <c r="C20" s="35">
        <v>302097.83334212867</v>
      </c>
      <c r="D20" s="35">
        <v>450882.88322080206</v>
      </c>
      <c r="E20" s="34">
        <v>99626.10854342024</v>
      </c>
      <c r="F20" s="35">
        <v>343607.3070478381</v>
      </c>
      <c r="G20" s="35">
        <v>253483.69018523087</v>
      </c>
      <c r="H20" s="35">
        <v>158492.9017976573</v>
      </c>
      <c r="I20" s="35">
        <v>125641.5398835742</v>
      </c>
      <c r="J20" s="35">
        <v>39993.24986463345</v>
      </c>
      <c r="K20" s="35">
        <v>56566.89606734143</v>
      </c>
    </row>
    <row r="21" spans="1:11" s="47" customFormat="1" ht="15.75">
      <c r="A21" s="43" t="s">
        <v>91</v>
      </c>
      <c r="B21" s="44">
        <v>1898883</v>
      </c>
      <c r="C21" s="44">
        <v>638128.9066631852</v>
      </c>
      <c r="D21" s="44">
        <v>1068931.8560101953</v>
      </c>
      <c r="E21" s="44">
        <v>400410.6935692016</v>
      </c>
      <c r="F21" s="44">
        <v>583786.2608627281</v>
      </c>
      <c r="G21" s="44">
        <v>643759.473266001</v>
      </c>
      <c r="H21" s="44">
        <v>305230.73491772334</v>
      </c>
      <c r="I21" s="44">
        <v>270153.97841607133</v>
      </c>
      <c r="J21" s="44">
        <v>88067.56223351395</v>
      </c>
      <c r="K21" s="44">
        <v>142642.43107481816</v>
      </c>
    </row>
    <row r="22" ht="13.5" thickBot="1"/>
    <row r="23" spans="1:4" s="41" customFormat="1" ht="32.25" customHeight="1" thickBot="1">
      <c r="A23" s="48" t="s">
        <v>111</v>
      </c>
      <c r="B23" s="49"/>
      <c r="C23" s="49"/>
      <c r="D23" s="50"/>
    </row>
  </sheetData>
  <mergeCells count="1">
    <mergeCell ref="A23:D23"/>
  </mergeCells>
  <printOptions/>
  <pageMargins left="0.15748031496062992" right="0.15748031496062992" top="0.5905511811023623" bottom="0.3937007874015748" header="0.5118110236220472" footer="0.5118110236220472"/>
  <pageSetup horizontalDpi="1200" verticalDpi="12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0"/>
  <sheetViews>
    <sheetView zoomScaleSheetLayoutView="150" workbookViewId="0" topLeftCell="A1">
      <selection activeCell="A1" sqref="A1:IV16384"/>
    </sheetView>
  </sheetViews>
  <sheetFormatPr defaultColWidth="9.140625" defaultRowHeight="12.75"/>
  <cols>
    <col min="1" max="1" width="27.28125" style="3" customWidth="1"/>
    <col min="2" max="2" width="14.7109375" style="11" customWidth="1"/>
    <col min="3" max="3" width="17.8515625" style="11" customWidth="1"/>
    <col min="4" max="4" width="11.7109375" style="11" customWidth="1"/>
    <col min="5" max="5" width="11.421875" style="6" customWidth="1"/>
    <col min="6" max="6" width="11.421875" style="9" customWidth="1"/>
    <col min="7" max="7" width="12.8515625" style="6" customWidth="1"/>
    <col min="8" max="8" width="12.8515625" style="9" customWidth="1"/>
    <col min="9" max="9" width="11.421875" style="6" customWidth="1"/>
    <col min="10" max="10" width="14.7109375" style="9" customWidth="1"/>
    <col min="11" max="11" width="12.140625" style="6" customWidth="1"/>
    <col min="12" max="12" width="11.00390625" style="9" customWidth="1"/>
    <col min="13" max="13" width="9.28125" style="6" customWidth="1"/>
    <col min="14" max="14" width="11.28125" style="9" customWidth="1"/>
    <col min="15" max="15" width="11.28125" style="6" customWidth="1"/>
    <col min="16" max="16" width="11.28125" style="8" customWidth="1"/>
    <col min="17" max="17" width="10.8515625" style="6" customWidth="1"/>
    <col min="18" max="18" width="10.8515625" style="9" customWidth="1"/>
    <col min="19" max="19" width="9.421875" style="6" customWidth="1"/>
    <col min="20" max="20" width="11.28125" style="9" customWidth="1"/>
    <col min="21" max="21" width="10.57421875" style="6" customWidth="1"/>
    <col min="22" max="22" width="12.140625" style="9" customWidth="1"/>
    <col min="23" max="23" width="8.28125" style="5" bestFit="1" customWidth="1"/>
    <col min="24" max="24" width="8.28125" style="3" bestFit="1" customWidth="1"/>
    <col min="25" max="16384" width="9.140625" style="3" customWidth="1"/>
  </cols>
  <sheetData>
    <row r="1" spans="1:23" s="1" customFormat="1" ht="89.25">
      <c r="A1" s="1" t="s">
        <v>0</v>
      </c>
      <c r="B1" s="12" t="s">
        <v>110</v>
      </c>
      <c r="C1" s="12" t="s">
        <v>112</v>
      </c>
      <c r="D1" s="12" t="s">
        <v>118</v>
      </c>
      <c r="E1" s="2" t="s">
        <v>113</v>
      </c>
      <c r="F1" s="12" t="s">
        <v>117</v>
      </c>
      <c r="G1" s="2" t="s">
        <v>114</v>
      </c>
      <c r="H1" s="12" t="s">
        <v>116</v>
      </c>
      <c r="I1" s="2" t="s">
        <v>115</v>
      </c>
      <c r="J1" s="12" t="s">
        <v>119</v>
      </c>
      <c r="K1" s="2" t="s">
        <v>120</v>
      </c>
      <c r="L1" s="12" t="s">
        <v>121</v>
      </c>
      <c r="M1" s="2" t="s">
        <v>122</v>
      </c>
      <c r="N1" s="12" t="s">
        <v>123</v>
      </c>
      <c r="O1" s="2" t="s">
        <v>124</v>
      </c>
      <c r="P1" s="12" t="s">
        <v>125</v>
      </c>
      <c r="Q1" s="2" t="s">
        <v>126</v>
      </c>
      <c r="R1" s="14" t="s">
        <v>127</v>
      </c>
      <c r="S1" s="2" t="s">
        <v>129</v>
      </c>
      <c r="T1" s="12" t="s">
        <v>128</v>
      </c>
      <c r="U1" s="2" t="s">
        <v>130</v>
      </c>
      <c r="V1" s="14" t="s">
        <v>131</v>
      </c>
      <c r="W1" s="2"/>
    </row>
    <row r="2" spans="1:22" ht="12.75">
      <c r="A2" s="4" t="s">
        <v>1</v>
      </c>
      <c r="B2" s="23">
        <f>0.536*D2</f>
        <v>3849.552</v>
      </c>
      <c r="C2" s="23">
        <v>2592</v>
      </c>
      <c r="D2" s="10">
        <v>7182</v>
      </c>
      <c r="E2" s="7">
        <v>58</v>
      </c>
      <c r="F2" s="9">
        <f>(E2/100)*D2</f>
        <v>4165.5599999999995</v>
      </c>
      <c r="G2" s="7">
        <v>85</v>
      </c>
      <c r="H2" s="9">
        <f>(G2/100)*D2</f>
        <v>6104.7</v>
      </c>
      <c r="I2" s="7">
        <v>50.32570822602636</v>
      </c>
      <c r="J2" s="9">
        <f>(I2/100)*D2</f>
        <v>3614.392364793213</v>
      </c>
      <c r="K2" s="7">
        <v>37.58183591029391</v>
      </c>
      <c r="L2" s="9">
        <f>(K2/100)*D2</f>
        <v>2699.1274550773087</v>
      </c>
      <c r="M2" s="7">
        <v>73.44327551890817</v>
      </c>
      <c r="N2" s="9">
        <f>(M2/100)*D2</f>
        <v>5274.696047767985</v>
      </c>
      <c r="O2" s="7">
        <v>30.270119743803953</v>
      </c>
      <c r="P2" s="9">
        <f>(O2/100)*D2</f>
        <v>2174</v>
      </c>
      <c r="Q2" s="7">
        <v>18.882544861337685</v>
      </c>
      <c r="R2" s="9">
        <f>(Q2/100)*D2</f>
        <v>1356.1443719412725</v>
      </c>
      <c r="S2" s="7">
        <v>24.36936936936937</v>
      </c>
      <c r="T2" s="9">
        <f>(S2/100)*C2</f>
        <v>631.6540540540541</v>
      </c>
      <c r="U2" s="7">
        <v>16.749282546308375</v>
      </c>
      <c r="V2" s="9">
        <f>((U2/100)*(0.536*D2))</f>
        <v>644.772341247065</v>
      </c>
    </row>
    <row r="3" spans="1:22" ht="12.75">
      <c r="A3" s="4" t="s">
        <v>2</v>
      </c>
      <c r="B3" s="23">
        <f aca="true" t="shared" si="0" ref="B3:B37">0.536*D3</f>
        <v>1800.96</v>
      </c>
      <c r="C3" s="23">
        <v>1108</v>
      </c>
      <c r="D3" s="10">
        <v>3360</v>
      </c>
      <c r="E3" s="7">
        <v>63.92857142857143</v>
      </c>
      <c r="F3" s="9">
        <f aca="true" t="shared" si="1" ref="F3:F45">(E3/100)*D3</f>
        <v>2148</v>
      </c>
      <c r="G3" s="7">
        <v>84.57874367371241</v>
      </c>
      <c r="H3" s="9">
        <f aca="true" t="shared" si="2" ref="H3:H45">(G3/100)*D3</f>
        <v>2841.845787436737</v>
      </c>
      <c r="I3" s="7">
        <v>29.226190476190474</v>
      </c>
      <c r="J3" s="9">
        <f aca="true" t="shared" si="3" ref="J3:J45">(I3/100)*D3</f>
        <v>981.9999999999999</v>
      </c>
      <c r="K3" s="7">
        <v>74.49404761904762</v>
      </c>
      <c r="L3" s="9">
        <f aca="true" t="shared" si="4" ref="L3:L67">(K3/100)*D3</f>
        <v>2503</v>
      </c>
      <c r="M3" s="7">
        <v>49.642857142857146</v>
      </c>
      <c r="N3" s="9">
        <f aca="true" t="shared" si="5" ref="N3:N66">(M3/100)*D3</f>
        <v>1668</v>
      </c>
      <c r="O3" s="7">
        <v>26.594090202177295</v>
      </c>
      <c r="P3" s="9">
        <f aca="true" t="shared" si="6" ref="P3:P64">(O3/100)*D3</f>
        <v>893.5614307931571</v>
      </c>
      <c r="Q3" s="7">
        <v>18.9328743545611</v>
      </c>
      <c r="R3" s="9">
        <f aca="true" t="shared" si="7" ref="R3:R66">(Q3/100)*D3</f>
        <v>636.144578313253</v>
      </c>
      <c r="S3" s="7">
        <v>11.43847487001733</v>
      </c>
      <c r="T3" s="9">
        <f aca="true" t="shared" si="8" ref="T3:T66">(S3/100)*C3</f>
        <v>126.73830155979202</v>
      </c>
      <c r="U3" s="7">
        <v>47.72344013490725</v>
      </c>
      <c r="V3" s="9">
        <f aca="true" t="shared" si="9" ref="V3:V37">((U3/100)*(0.536*D3))</f>
        <v>859.4800674536257</v>
      </c>
    </row>
    <row r="4" spans="1:22" ht="12.75">
      <c r="A4" s="4" t="s">
        <v>3</v>
      </c>
      <c r="B4" s="23">
        <f t="shared" si="0"/>
        <v>3460.952</v>
      </c>
      <c r="C4" s="23">
        <v>2210</v>
      </c>
      <c r="D4" s="10">
        <v>6457</v>
      </c>
      <c r="E4" s="7">
        <v>80.84249651540964</v>
      </c>
      <c r="F4" s="9">
        <f t="shared" si="1"/>
        <v>5220</v>
      </c>
      <c r="G4" s="7">
        <v>92.19451757782252</v>
      </c>
      <c r="H4" s="9">
        <f t="shared" si="2"/>
        <v>5953</v>
      </c>
      <c r="I4" s="7">
        <v>46.631562645191266</v>
      </c>
      <c r="J4" s="9">
        <f t="shared" si="3"/>
        <v>3011</v>
      </c>
      <c r="K4" s="7">
        <v>78.20969490475453</v>
      </c>
      <c r="L4" s="9">
        <f t="shared" si="4"/>
        <v>5050</v>
      </c>
      <c r="M4" s="7">
        <v>75.82468638686697</v>
      </c>
      <c r="N4" s="9">
        <f t="shared" si="5"/>
        <v>4896</v>
      </c>
      <c r="O4" s="7">
        <v>22.478157267672756</v>
      </c>
      <c r="P4" s="9">
        <f t="shared" si="6"/>
        <v>1451.4146147736299</v>
      </c>
      <c r="Q4" s="7">
        <v>18.231292517006803</v>
      </c>
      <c r="R4" s="9">
        <f t="shared" si="7"/>
        <v>1177.1945578231293</v>
      </c>
      <c r="S4" s="7">
        <v>16.30510846745976</v>
      </c>
      <c r="T4" s="9">
        <f t="shared" si="8"/>
        <v>360.3428971308607</v>
      </c>
      <c r="U4" s="7">
        <v>67.6046176046176</v>
      </c>
      <c r="V4" s="9">
        <f t="shared" si="9"/>
        <v>2339.763365079365</v>
      </c>
    </row>
    <row r="5" spans="1:22" ht="12.75">
      <c r="A5" s="4" t="s">
        <v>4</v>
      </c>
      <c r="B5" s="23">
        <f t="shared" si="0"/>
        <v>1875.4640000000002</v>
      </c>
      <c r="C5" s="23">
        <v>1114</v>
      </c>
      <c r="D5" s="10">
        <v>3499</v>
      </c>
      <c r="E5" s="7">
        <v>56.04458416690483</v>
      </c>
      <c r="F5" s="9">
        <f t="shared" si="1"/>
        <v>1961</v>
      </c>
      <c r="G5" s="7">
        <v>93.45527293512433</v>
      </c>
      <c r="H5" s="9">
        <f t="shared" si="2"/>
        <v>3270</v>
      </c>
      <c r="I5" s="7">
        <v>39.82832618025751</v>
      </c>
      <c r="J5" s="9">
        <f t="shared" si="3"/>
        <v>1393.5931330472104</v>
      </c>
      <c r="K5" s="7">
        <v>2.8857479387514724</v>
      </c>
      <c r="L5" s="9">
        <f t="shared" si="4"/>
        <v>100.97232037691401</v>
      </c>
      <c r="M5" s="7">
        <v>89.6196740062911</v>
      </c>
      <c r="N5" s="9">
        <f t="shared" si="5"/>
        <v>3135.7923934801256</v>
      </c>
      <c r="O5" s="7" t="s">
        <v>75</v>
      </c>
      <c r="P5" s="9" t="s">
        <v>75</v>
      </c>
      <c r="Q5" s="7">
        <v>24.549098196392787</v>
      </c>
      <c r="R5" s="9">
        <f t="shared" si="7"/>
        <v>858.9729458917836</v>
      </c>
      <c r="S5" s="7">
        <v>31.056701030927837</v>
      </c>
      <c r="T5" s="9">
        <f t="shared" si="8"/>
        <v>345.9716494845361</v>
      </c>
      <c r="U5" s="7">
        <v>34.78048780487805</v>
      </c>
      <c r="V5" s="9">
        <f t="shared" si="9"/>
        <v>652.2955278048781</v>
      </c>
    </row>
    <row r="6" spans="1:22" ht="12.75">
      <c r="A6" s="4" t="s">
        <v>5</v>
      </c>
      <c r="B6" s="23">
        <f t="shared" si="0"/>
        <v>3994.8080000000004</v>
      </c>
      <c r="C6" s="23">
        <v>2344</v>
      </c>
      <c r="D6" s="10">
        <v>7453</v>
      </c>
      <c r="E6" s="7">
        <v>50.99959747752583</v>
      </c>
      <c r="F6" s="9">
        <f t="shared" si="1"/>
        <v>3801</v>
      </c>
      <c r="G6" s="7">
        <v>75.28512008587145</v>
      </c>
      <c r="H6" s="9">
        <f t="shared" si="2"/>
        <v>5611</v>
      </c>
      <c r="I6" s="7">
        <v>53.07929692741178</v>
      </c>
      <c r="J6" s="9">
        <f t="shared" si="3"/>
        <v>3956</v>
      </c>
      <c r="K6" s="7">
        <v>10.277740507178317</v>
      </c>
      <c r="L6" s="9">
        <f t="shared" si="4"/>
        <v>765.9999999999999</v>
      </c>
      <c r="M6" s="7">
        <v>57.89614920166376</v>
      </c>
      <c r="N6" s="9">
        <f t="shared" si="5"/>
        <v>4315</v>
      </c>
      <c r="O6" s="7">
        <v>21.763708309779535</v>
      </c>
      <c r="P6" s="9">
        <f t="shared" si="6"/>
        <v>1622.0491803278687</v>
      </c>
      <c r="Q6" s="7">
        <v>19.3631669535284</v>
      </c>
      <c r="R6" s="9">
        <f t="shared" si="7"/>
        <v>1443.1368330464716</v>
      </c>
      <c r="S6" s="7">
        <v>11.446317657497781</v>
      </c>
      <c r="T6" s="9">
        <f t="shared" si="8"/>
        <v>268.301685891748</v>
      </c>
      <c r="U6" s="7">
        <v>16.42079806529625</v>
      </c>
      <c r="V6" s="9">
        <f t="shared" si="9"/>
        <v>655.9793547762998</v>
      </c>
    </row>
    <row r="7" spans="1:22" ht="12.75">
      <c r="A7" s="4" t="s">
        <v>6</v>
      </c>
      <c r="B7" s="23">
        <f t="shared" si="0"/>
        <v>988.384</v>
      </c>
      <c r="C7" s="23">
        <v>608</v>
      </c>
      <c r="D7" s="10">
        <v>1844</v>
      </c>
      <c r="E7" s="7">
        <v>61.06290672451193</v>
      </c>
      <c r="F7" s="9">
        <f t="shared" si="1"/>
        <v>1126</v>
      </c>
      <c r="G7" s="7">
        <v>88.17787418655098</v>
      </c>
      <c r="H7" s="9">
        <f t="shared" si="2"/>
        <v>1626</v>
      </c>
      <c r="I7" s="7">
        <v>51.95227765726681</v>
      </c>
      <c r="J7" s="9">
        <f t="shared" si="3"/>
        <v>958</v>
      </c>
      <c r="K7" s="7">
        <v>23.969631236442517</v>
      </c>
      <c r="L7" s="9">
        <f t="shared" si="4"/>
        <v>442.00000000000006</v>
      </c>
      <c r="M7" s="7">
        <v>80.63991323210412</v>
      </c>
      <c r="N7" s="9">
        <f t="shared" si="5"/>
        <v>1487</v>
      </c>
      <c r="O7" s="7">
        <v>16.73375503162737</v>
      </c>
      <c r="P7" s="9">
        <f t="shared" si="6"/>
        <v>308.5704427832087</v>
      </c>
      <c r="Q7" s="7">
        <v>23.510971786833856</v>
      </c>
      <c r="R7" s="9">
        <f t="shared" si="7"/>
        <v>433.5423197492163</v>
      </c>
      <c r="S7" s="7">
        <v>15.483870967741936</v>
      </c>
      <c r="T7" s="9">
        <f t="shared" si="8"/>
        <v>94.14193548387097</v>
      </c>
      <c r="U7" s="7">
        <v>30.737704918032787</v>
      </c>
      <c r="V7" s="9">
        <f t="shared" si="9"/>
        <v>303.8065573770492</v>
      </c>
    </row>
    <row r="8" spans="1:22" ht="12.75">
      <c r="A8" s="4" t="s">
        <v>7</v>
      </c>
      <c r="B8" s="23">
        <f t="shared" si="0"/>
        <v>2236.192</v>
      </c>
      <c r="C8" s="23">
        <v>1491</v>
      </c>
      <c r="D8" s="10">
        <v>4172</v>
      </c>
      <c r="E8" s="7">
        <v>86.48130393096837</v>
      </c>
      <c r="F8" s="9">
        <f t="shared" si="1"/>
        <v>3608.0000000000005</v>
      </c>
      <c r="G8" s="7">
        <v>97.09971236816874</v>
      </c>
      <c r="H8" s="9">
        <f t="shared" si="2"/>
        <v>4050.9999999999995</v>
      </c>
      <c r="I8" s="7">
        <v>55.24928092042186</v>
      </c>
      <c r="J8" s="9">
        <f t="shared" si="3"/>
        <v>2305</v>
      </c>
      <c r="K8" s="7">
        <v>72.12368168744008</v>
      </c>
      <c r="L8" s="9">
        <f t="shared" si="4"/>
        <v>3009</v>
      </c>
      <c r="M8" s="7">
        <v>95.9012464046021</v>
      </c>
      <c r="N8" s="9">
        <f t="shared" si="5"/>
        <v>4000.9999999999995</v>
      </c>
      <c r="O8" s="7">
        <v>43.39430894308943</v>
      </c>
      <c r="P8" s="9">
        <f t="shared" si="6"/>
        <v>1810.410569105691</v>
      </c>
      <c r="Q8" s="7">
        <v>49.67948717948718</v>
      </c>
      <c r="R8" s="9">
        <f t="shared" si="7"/>
        <v>2072.628205128205</v>
      </c>
      <c r="S8" s="7">
        <v>23.33058532563891</v>
      </c>
      <c r="T8" s="9">
        <f t="shared" si="8"/>
        <v>347.85902720527616</v>
      </c>
      <c r="U8" s="7">
        <v>59.117361784675076</v>
      </c>
      <c r="V8" s="9">
        <f t="shared" si="9"/>
        <v>1321.9777148399612</v>
      </c>
    </row>
    <row r="9" spans="1:22" ht="12.75">
      <c r="A9" s="4" t="s">
        <v>8</v>
      </c>
      <c r="B9" s="23">
        <f t="shared" si="0"/>
        <v>190.28</v>
      </c>
      <c r="C9" s="23">
        <v>117</v>
      </c>
      <c r="D9" s="10">
        <v>355</v>
      </c>
      <c r="E9" s="7">
        <v>47.605633802816904</v>
      </c>
      <c r="F9" s="9">
        <f t="shared" si="1"/>
        <v>169</v>
      </c>
      <c r="G9" s="7">
        <v>85.07042253521126</v>
      </c>
      <c r="H9" s="9">
        <f t="shared" si="2"/>
        <v>302</v>
      </c>
      <c r="I9" s="7">
        <v>51.83098591549296</v>
      </c>
      <c r="J9" s="9">
        <f t="shared" si="3"/>
        <v>184</v>
      </c>
      <c r="K9" s="7">
        <v>0.28169014084507044</v>
      </c>
      <c r="L9" s="9">
        <f t="shared" si="4"/>
        <v>1</v>
      </c>
      <c r="M9" s="7">
        <v>55.2112676056338</v>
      </c>
      <c r="N9" s="9">
        <f t="shared" si="5"/>
        <v>195.99999999999997</v>
      </c>
      <c r="O9" s="7">
        <v>22.873900293255133</v>
      </c>
      <c r="P9" s="9">
        <f t="shared" si="6"/>
        <v>81.20234604105572</v>
      </c>
      <c r="Q9" s="7">
        <v>13.72549019607843</v>
      </c>
      <c r="R9" s="9">
        <f t="shared" si="7"/>
        <v>48.725490196078425</v>
      </c>
      <c r="S9" s="7">
        <v>14</v>
      </c>
      <c r="T9" s="9">
        <f t="shared" si="8"/>
        <v>16.380000000000003</v>
      </c>
      <c r="U9" s="7">
        <v>35.37735849056604</v>
      </c>
      <c r="V9" s="9">
        <f t="shared" si="9"/>
        <v>67.31603773584906</v>
      </c>
    </row>
    <row r="10" spans="1:22" ht="12.75">
      <c r="A10" s="4" t="s">
        <v>9</v>
      </c>
      <c r="B10" s="23">
        <f t="shared" si="0"/>
        <v>15127.528</v>
      </c>
      <c r="C10" s="23">
        <v>10027</v>
      </c>
      <c r="D10" s="10">
        <v>28223</v>
      </c>
      <c r="E10" s="7">
        <v>75.5</v>
      </c>
      <c r="F10" s="9">
        <f t="shared" si="1"/>
        <v>21308.365</v>
      </c>
      <c r="G10" s="7">
        <v>88.8</v>
      </c>
      <c r="H10" s="9">
        <f t="shared" si="2"/>
        <v>25062.024</v>
      </c>
      <c r="I10" s="7">
        <v>62.451279143930265</v>
      </c>
      <c r="J10" s="9">
        <f t="shared" si="3"/>
        <v>17625.624512791437</v>
      </c>
      <c r="K10" s="7">
        <v>11.547319562059313</v>
      </c>
      <c r="L10" s="9">
        <f t="shared" si="4"/>
        <v>3259</v>
      </c>
      <c r="M10" s="7">
        <v>79.98440987846791</v>
      </c>
      <c r="N10" s="9">
        <f t="shared" si="5"/>
        <v>22574</v>
      </c>
      <c r="O10" s="7">
        <v>51.53072071433633</v>
      </c>
      <c r="P10" s="9">
        <f t="shared" si="6"/>
        <v>14543.515307207143</v>
      </c>
      <c r="Q10" s="13">
        <v>31.4</v>
      </c>
      <c r="R10" s="9">
        <f t="shared" si="7"/>
        <v>8862.022</v>
      </c>
      <c r="S10" s="7">
        <v>25.390984360625573</v>
      </c>
      <c r="T10" s="9">
        <f t="shared" si="8"/>
        <v>2545.954001839926</v>
      </c>
      <c r="U10" s="7">
        <v>22.727867993713986</v>
      </c>
      <c r="V10" s="9">
        <f t="shared" si="9"/>
        <v>3438.1645945521213</v>
      </c>
    </row>
    <row r="11" spans="1:22" ht="12.75">
      <c r="A11" s="4" t="s">
        <v>10</v>
      </c>
      <c r="B11" s="23">
        <f t="shared" si="0"/>
        <v>4257.448</v>
      </c>
      <c r="C11" s="23">
        <v>2421</v>
      </c>
      <c r="D11" s="10">
        <v>7943</v>
      </c>
      <c r="E11" s="7">
        <v>41.060186351045076</v>
      </c>
      <c r="F11" s="9">
        <f t="shared" si="1"/>
        <v>3261.4106018635102</v>
      </c>
      <c r="G11" s="7">
        <v>66.64988039783456</v>
      </c>
      <c r="H11" s="9">
        <f t="shared" si="2"/>
        <v>5293.999999999999</v>
      </c>
      <c r="I11" s="7">
        <v>21.102996726265424</v>
      </c>
      <c r="J11" s="9">
        <f t="shared" si="3"/>
        <v>1676.2110299672627</v>
      </c>
      <c r="K11" s="7">
        <v>42.23844894875992</v>
      </c>
      <c r="L11" s="9">
        <f t="shared" si="4"/>
        <v>3355</v>
      </c>
      <c r="M11" s="7">
        <v>30.215283897771624</v>
      </c>
      <c r="N11" s="9">
        <f t="shared" si="5"/>
        <v>2400</v>
      </c>
      <c r="O11" s="7">
        <v>16.954209365676483</v>
      </c>
      <c r="P11" s="9">
        <f t="shared" si="6"/>
        <v>1346.6728499156832</v>
      </c>
      <c r="Q11" s="7">
        <v>25.65028901734104</v>
      </c>
      <c r="R11" s="9">
        <f t="shared" si="7"/>
        <v>2037.402456647399</v>
      </c>
      <c r="S11" s="7">
        <v>11.061618411284336</v>
      </c>
      <c r="T11" s="9">
        <f t="shared" si="8"/>
        <v>267.8017817371938</v>
      </c>
      <c r="U11" s="7">
        <v>40.73639774859287</v>
      </c>
      <c r="V11" s="9">
        <f t="shared" si="9"/>
        <v>1734.3309512195124</v>
      </c>
    </row>
    <row r="12" spans="1:22" ht="12.75">
      <c r="A12" s="4" t="s">
        <v>11</v>
      </c>
      <c r="B12" s="23">
        <f t="shared" si="0"/>
        <v>17396.416</v>
      </c>
      <c r="C12" s="23">
        <v>11195</v>
      </c>
      <c r="D12" s="10">
        <v>32456</v>
      </c>
      <c r="E12" s="7">
        <v>94.00400554614082</v>
      </c>
      <c r="F12" s="9">
        <f t="shared" si="1"/>
        <v>30509.940040055462</v>
      </c>
      <c r="G12" s="7">
        <v>97.81235556924973</v>
      </c>
      <c r="H12" s="9">
        <f t="shared" si="2"/>
        <v>31745.97812355569</v>
      </c>
      <c r="I12" s="7">
        <v>74.8767562238107</v>
      </c>
      <c r="J12" s="9">
        <f t="shared" si="3"/>
        <v>24302.000000000004</v>
      </c>
      <c r="K12" s="7">
        <v>83.87047079122505</v>
      </c>
      <c r="L12" s="9">
        <f t="shared" si="4"/>
        <v>27221.000000000004</v>
      </c>
      <c r="M12" s="7">
        <v>95.11631489755045</v>
      </c>
      <c r="N12" s="9">
        <f t="shared" si="5"/>
        <v>30870.951163148977</v>
      </c>
      <c r="O12" s="7">
        <v>61.184913217623496</v>
      </c>
      <c r="P12" s="9">
        <f t="shared" si="6"/>
        <v>19858.17543391188</v>
      </c>
      <c r="Q12" s="7">
        <v>31.278195488721803</v>
      </c>
      <c r="R12" s="9">
        <f t="shared" si="7"/>
        <v>10151.651127819548</v>
      </c>
      <c r="S12" s="7">
        <v>28.509933774834437</v>
      </c>
      <c r="T12" s="9">
        <f t="shared" si="8"/>
        <v>3191.6870860927156</v>
      </c>
      <c r="U12" s="7">
        <v>61.080636313768515</v>
      </c>
      <c r="V12" s="9">
        <f t="shared" si="9"/>
        <v>10625.841588590236</v>
      </c>
    </row>
    <row r="13" spans="1:22" ht="12.75">
      <c r="A13" s="4" t="s">
        <v>77</v>
      </c>
      <c r="B13" s="23">
        <f t="shared" si="0"/>
        <v>122.20800000000001</v>
      </c>
      <c r="C13" s="23">
        <v>80</v>
      </c>
      <c r="D13" s="10">
        <v>228</v>
      </c>
      <c r="E13" s="7">
        <v>35</v>
      </c>
      <c r="F13" s="9">
        <f t="shared" si="1"/>
        <v>79.8</v>
      </c>
      <c r="G13" s="7">
        <v>75</v>
      </c>
      <c r="H13" s="9">
        <f t="shared" si="2"/>
        <v>171</v>
      </c>
      <c r="I13" s="7">
        <v>49</v>
      </c>
      <c r="J13" s="9">
        <f t="shared" si="3"/>
        <v>111.72</v>
      </c>
      <c r="K13" s="7">
        <v>0</v>
      </c>
      <c r="L13" s="9">
        <f t="shared" si="4"/>
        <v>0</v>
      </c>
      <c r="M13" s="7">
        <v>52</v>
      </c>
      <c r="N13" s="9">
        <f t="shared" si="5"/>
        <v>118.56</v>
      </c>
      <c r="O13" s="7" t="s">
        <v>75</v>
      </c>
      <c r="P13" s="9" t="s">
        <v>75</v>
      </c>
      <c r="Q13" s="7">
        <v>33</v>
      </c>
      <c r="R13" s="9">
        <f t="shared" si="7"/>
        <v>75.24000000000001</v>
      </c>
      <c r="S13" s="7">
        <v>23</v>
      </c>
      <c r="T13" s="9">
        <f t="shared" si="8"/>
        <v>18.400000000000002</v>
      </c>
      <c r="U13" s="7">
        <v>5</v>
      </c>
      <c r="V13" s="9">
        <f t="shared" si="9"/>
        <v>6.110400000000001</v>
      </c>
    </row>
    <row r="14" spans="1:22" ht="12.75">
      <c r="A14" s="4" t="s">
        <v>12</v>
      </c>
      <c r="B14" s="23">
        <f t="shared" si="0"/>
        <v>321.6</v>
      </c>
      <c r="C14" s="23">
        <v>206</v>
      </c>
      <c r="D14" s="10">
        <v>600</v>
      </c>
      <c r="E14" s="7">
        <v>28.166666666666668</v>
      </c>
      <c r="F14" s="9">
        <f t="shared" si="1"/>
        <v>169</v>
      </c>
      <c r="G14" s="7">
        <v>61.166666666666664</v>
      </c>
      <c r="H14" s="9">
        <f t="shared" si="2"/>
        <v>367</v>
      </c>
      <c r="I14" s="7">
        <v>10</v>
      </c>
      <c r="J14" s="9">
        <f t="shared" si="3"/>
        <v>60</v>
      </c>
      <c r="K14" s="7">
        <v>8</v>
      </c>
      <c r="L14" s="9">
        <f t="shared" si="4"/>
        <v>48</v>
      </c>
      <c r="M14" s="7">
        <v>42.04355108877722</v>
      </c>
      <c r="N14" s="9">
        <f t="shared" si="5"/>
        <v>252.26130653266333</v>
      </c>
      <c r="O14" s="7">
        <v>19.666666666666668</v>
      </c>
      <c r="P14" s="9">
        <f t="shared" si="6"/>
        <v>118.00000000000001</v>
      </c>
      <c r="Q14" s="7">
        <v>8.3</v>
      </c>
      <c r="R14" s="9">
        <f t="shared" si="7"/>
        <v>49.800000000000004</v>
      </c>
      <c r="S14" s="7">
        <v>8.5</v>
      </c>
      <c r="T14" s="9">
        <f t="shared" si="8"/>
        <v>17.51</v>
      </c>
      <c r="U14" s="7">
        <v>29.799426934097422</v>
      </c>
      <c r="V14" s="9">
        <f t="shared" si="9"/>
        <v>95.83495702005732</v>
      </c>
    </row>
    <row r="15" spans="1:22" ht="12.75">
      <c r="A15" s="4" t="s">
        <v>13</v>
      </c>
      <c r="B15" s="23">
        <f t="shared" si="0"/>
        <v>4986.408</v>
      </c>
      <c r="C15" s="23">
        <v>2819</v>
      </c>
      <c r="D15" s="10">
        <v>9303</v>
      </c>
      <c r="E15" s="7">
        <v>39.0262252794497</v>
      </c>
      <c r="F15" s="9">
        <f t="shared" si="1"/>
        <v>3630.6097377472056</v>
      </c>
      <c r="G15" s="7">
        <v>72.03052778673546</v>
      </c>
      <c r="H15" s="9">
        <f t="shared" si="2"/>
        <v>6701</v>
      </c>
      <c r="I15" s="7">
        <v>50.822315382134796</v>
      </c>
      <c r="J15" s="9">
        <f t="shared" si="3"/>
        <v>4728</v>
      </c>
      <c r="K15" s="7">
        <v>25.583145221971407</v>
      </c>
      <c r="L15" s="9">
        <f t="shared" si="4"/>
        <v>2379.9999999999995</v>
      </c>
      <c r="M15" s="7">
        <v>29.108889605503602</v>
      </c>
      <c r="N15" s="9">
        <f t="shared" si="5"/>
        <v>2708</v>
      </c>
      <c r="O15" s="7">
        <v>17.781137341551343</v>
      </c>
      <c r="P15" s="9">
        <f t="shared" si="6"/>
        <v>1654.1792068845214</v>
      </c>
      <c r="Q15" s="7">
        <v>9.950248756218905</v>
      </c>
      <c r="R15" s="9">
        <f t="shared" si="7"/>
        <v>925.6716417910447</v>
      </c>
      <c r="S15" s="7">
        <v>10.767910767910768</v>
      </c>
      <c r="T15" s="9">
        <f t="shared" si="8"/>
        <v>303.54740454740454</v>
      </c>
      <c r="U15" s="7">
        <v>14.785403667990169</v>
      </c>
      <c r="V15" s="9">
        <f t="shared" si="9"/>
        <v>737.2605513329553</v>
      </c>
    </row>
    <row r="16" spans="1:22" ht="12.75">
      <c r="A16" s="4" t="s">
        <v>14</v>
      </c>
      <c r="B16" s="23">
        <f t="shared" si="0"/>
        <v>2221.7200000000003</v>
      </c>
      <c r="C16" s="23">
        <v>1448</v>
      </c>
      <c r="D16" s="10">
        <v>4145</v>
      </c>
      <c r="E16" s="7">
        <v>65.64535585042219</v>
      </c>
      <c r="F16" s="9">
        <f t="shared" si="1"/>
        <v>2721</v>
      </c>
      <c r="G16" s="7">
        <v>85.64535585042219</v>
      </c>
      <c r="H16" s="9">
        <f t="shared" si="2"/>
        <v>3549.9999999999995</v>
      </c>
      <c r="I16" s="7">
        <v>44.36670687575392</v>
      </c>
      <c r="J16" s="9">
        <f t="shared" si="3"/>
        <v>1839</v>
      </c>
      <c r="K16" s="7">
        <v>43.49819059107358</v>
      </c>
      <c r="L16" s="9">
        <f t="shared" si="4"/>
        <v>1803</v>
      </c>
      <c r="M16" s="7">
        <v>57.03256936067551</v>
      </c>
      <c r="N16" s="9">
        <f t="shared" si="5"/>
        <v>2364</v>
      </c>
      <c r="O16" s="7">
        <v>23.384077863738458</v>
      </c>
      <c r="P16" s="9">
        <f t="shared" si="6"/>
        <v>969.2700274519591</v>
      </c>
      <c r="Q16" s="7">
        <v>24.670433145009415</v>
      </c>
      <c r="R16" s="9">
        <f t="shared" si="7"/>
        <v>1022.5894538606402</v>
      </c>
      <c r="S16" s="7">
        <v>8.9128305582762</v>
      </c>
      <c r="T16" s="9">
        <f t="shared" si="8"/>
        <v>129.05778648383938</v>
      </c>
      <c r="U16" s="7">
        <v>55.682336832496574</v>
      </c>
      <c r="V16" s="9">
        <f t="shared" si="9"/>
        <v>1237.105613874943</v>
      </c>
    </row>
    <row r="17" spans="1:22" ht="12.75">
      <c r="A17" s="4" t="s">
        <v>15</v>
      </c>
      <c r="B17" s="23">
        <f t="shared" si="0"/>
        <v>319.456</v>
      </c>
      <c r="C17" s="23">
        <v>210</v>
      </c>
      <c r="D17" s="10">
        <v>596</v>
      </c>
      <c r="E17" s="7">
        <v>53.85906040268456</v>
      </c>
      <c r="F17" s="9">
        <f t="shared" si="1"/>
        <v>321</v>
      </c>
      <c r="G17" s="7">
        <v>82.04697986577182</v>
      </c>
      <c r="H17" s="9">
        <f t="shared" si="2"/>
        <v>489.00000000000006</v>
      </c>
      <c r="I17" s="7">
        <v>8.053691275167786</v>
      </c>
      <c r="J17" s="9">
        <f t="shared" si="3"/>
        <v>48.00000000000001</v>
      </c>
      <c r="K17" s="7">
        <v>36.40939597315436</v>
      </c>
      <c r="L17" s="9">
        <f t="shared" si="4"/>
        <v>217</v>
      </c>
      <c r="M17" s="7">
        <v>76.30252100840336</v>
      </c>
      <c r="N17" s="9">
        <f t="shared" si="5"/>
        <v>454.763025210084</v>
      </c>
      <c r="O17" s="7" t="s">
        <v>75</v>
      </c>
      <c r="P17" s="9" t="s">
        <v>79</v>
      </c>
      <c r="Q17" s="7">
        <v>22.27979274611399</v>
      </c>
      <c r="R17" s="9">
        <f t="shared" si="7"/>
        <v>132.78756476683938</v>
      </c>
      <c r="S17" s="7">
        <v>16.949152542372882</v>
      </c>
      <c r="T17" s="9">
        <f t="shared" si="8"/>
        <v>35.59322033898305</v>
      </c>
      <c r="U17" s="7">
        <v>48.87459807073955</v>
      </c>
      <c r="V17" s="9">
        <f t="shared" si="9"/>
        <v>156.13283601286176</v>
      </c>
    </row>
    <row r="18" spans="1:22" ht="12.75">
      <c r="A18" s="4" t="s">
        <v>16</v>
      </c>
      <c r="B18" s="23">
        <f t="shared" si="0"/>
        <v>8417.880000000001</v>
      </c>
      <c r="C18" s="23">
        <v>4696</v>
      </c>
      <c r="D18" s="10">
        <v>15705</v>
      </c>
      <c r="E18" s="7">
        <v>60.373153336729494</v>
      </c>
      <c r="F18" s="9">
        <f t="shared" si="1"/>
        <v>9481.603731533367</v>
      </c>
      <c r="G18" s="7">
        <v>84.756446991404</v>
      </c>
      <c r="H18" s="9">
        <f t="shared" si="2"/>
        <v>13310.999999999998</v>
      </c>
      <c r="I18" s="7">
        <v>63.10729067176059</v>
      </c>
      <c r="J18" s="9">
        <f t="shared" si="3"/>
        <v>9911</v>
      </c>
      <c r="K18" s="7">
        <v>17.05826170009551</v>
      </c>
      <c r="L18" s="9">
        <f t="shared" si="4"/>
        <v>2679</v>
      </c>
      <c r="M18" s="7">
        <v>73.95733842725247</v>
      </c>
      <c r="N18" s="9">
        <f t="shared" si="5"/>
        <v>11614.999999999998</v>
      </c>
      <c r="O18" s="7">
        <v>15.274367991506868</v>
      </c>
      <c r="P18" s="9">
        <f t="shared" si="6"/>
        <v>2398.8394930661534</v>
      </c>
      <c r="Q18" s="7">
        <v>4.832620186257237</v>
      </c>
      <c r="R18" s="9">
        <f t="shared" si="7"/>
        <v>758.963000251699</v>
      </c>
      <c r="S18" s="7">
        <v>13.642280656079146</v>
      </c>
      <c r="T18" s="9">
        <f t="shared" si="8"/>
        <v>640.6414996094767</v>
      </c>
      <c r="U18" s="7">
        <v>5.951859956236324</v>
      </c>
      <c r="V18" s="9">
        <f t="shared" si="9"/>
        <v>501.02042888402633</v>
      </c>
    </row>
    <row r="19" spans="1:22" ht="12.75">
      <c r="A19" s="4" t="s">
        <v>17</v>
      </c>
      <c r="B19" s="23">
        <f t="shared" si="0"/>
        <v>499.016</v>
      </c>
      <c r="C19" s="23">
        <v>293</v>
      </c>
      <c r="D19" s="10">
        <v>931</v>
      </c>
      <c r="E19" s="7">
        <v>47.90547798066595</v>
      </c>
      <c r="F19" s="9">
        <f t="shared" si="1"/>
        <v>446</v>
      </c>
      <c r="G19" s="7">
        <v>72.71750805585393</v>
      </c>
      <c r="H19" s="9">
        <f t="shared" si="2"/>
        <v>677.0000000000001</v>
      </c>
      <c r="I19" s="7">
        <v>24.783549783549784</v>
      </c>
      <c r="J19" s="9">
        <f t="shared" si="3"/>
        <v>230.7348484848485</v>
      </c>
      <c r="K19" s="7">
        <v>41.78302900107411</v>
      </c>
      <c r="L19" s="9">
        <f t="shared" si="4"/>
        <v>389</v>
      </c>
      <c r="M19" s="7">
        <v>48.442534908700324</v>
      </c>
      <c r="N19" s="9">
        <f t="shared" si="5"/>
        <v>451</v>
      </c>
      <c r="O19" s="7">
        <v>27.712137486573578</v>
      </c>
      <c r="P19" s="9">
        <f t="shared" si="6"/>
        <v>258</v>
      </c>
      <c r="Q19" s="7">
        <v>12.8</v>
      </c>
      <c r="R19" s="9">
        <f t="shared" si="7"/>
        <v>119.168</v>
      </c>
      <c r="S19" s="7">
        <v>23.8</v>
      </c>
      <c r="T19" s="9">
        <f t="shared" si="8"/>
        <v>69.73400000000001</v>
      </c>
      <c r="U19" s="7">
        <v>8.047945205479452</v>
      </c>
      <c r="V19" s="9">
        <f t="shared" si="9"/>
        <v>40.160534246575345</v>
      </c>
    </row>
    <row r="20" spans="1:22" ht="12.75">
      <c r="A20" s="4" t="s">
        <v>18</v>
      </c>
      <c r="B20" s="23">
        <f t="shared" si="0"/>
        <v>4381.264</v>
      </c>
      <c r="C20" s="23">
        <v>2866</v>
      </c>
      <c r="D20" s="10">
        <v>8174</v>
      </c>
      <c r="E20" s="7">
        <v>70.77318326400783</v>
      </c>
      <c r="F20" s="9">
        <f t="shared" si="1"/>
        <v>5784.999999999999</v>
      </c>
      <c r="G20" s="7">
        <v>88.40225103988256</v>
      </c>
      <c r="H20" s="9">
        <f t="shared" si="2"/>
        <v>7226.000000000001</v>
      </c>
      <c r="I20" s="7">
        <v>70.84658673843896</v>
      </c>
      <c r="J20" s="9">
        <f t="shared" si="3"/>
        <v>5791</v>
      </c>
      <c r="K20" s="7">
        <v>62.96794714949841</v>
      </c>
      <c r="L20" s="9">
        <f t="shared" si="4"/>
        <v>5147</v>
      </c>
      <c r="M20" s="7">
        <v>38.61022755077074</v>
      </c>
      <c r="N20" s="9">
        <f t="shared" si="5"/>
        <v>3156</v>
      </c>
      <c r="O20" s="7">
        <v>30.703510879722334</v>
      </c>
      <c r="P20" s="9">
        <f t="shared" si="6"/>
        <v>2509.7049793085034</v>
      </c>
      <c r="Q20" s="7">
        <v>23.509933774834437</v>
      </c>
      <c r="R20" s="9">
        <f t="shared" si="7"/>
        <v>1921.701986754967</v>
      </c>
      <c r="S20" s="7">
        <v>22.521915037086988</v>
      </c>
      <c r="T20" s="9">
        <f t="shared" si="8"/>
        <v>645.478084962913</v>
      </c>
      <c r="U20" s="7">
        <v>24.84472049689441</v>
      </c>
      <c r="V20" s="9">
        <f t="shared" si="9"/>
        <v>1088.512795031056</v>
      </c>
    </row>
    <row r="21" spans="1:22" ht="12.75">
      <c r="A21" s="4" t="s">
        <v>19</v>
      </c>
      <c r="B21" s="23">
        <f t="shared" si="0"/>
        <v>3217.072</v>
      </c>
      <c r="C21" s="23">
        <v>2054</v>
      </c>
      <c r="D21" s="10">
        <v>6002</v>
      </c>
      <c r="E21" s="7">
        <v>70.57647450849717</v>
      </c>
      <c r="F21" s="9">
        <f t="shared" si="1"/>
        <v>4236</v>
      </c>
      <c r="G21" s="7">
        <v>90.66977674108631</v>
      </c>
      <c r="H21" s="9">
        <f t="shared" si="2"/>
        <v>5442</v>
      </c>
      <c r="I21" s="7">
        <v>52.79906697767411</v>
      </c>
      <c r="J21" s="9">
        <f t="shared" si="3"/>
        <v>3169.0000000000005</v>
      </c>
      <c r="K21" s="7">
        <v>24.94168610463179</v>
      </c>
      <c r="L21" s="9">
        <f t="shared" si="4"/>
        <v>1497</v>
      </c>
      <c r="M21" s="7">
        <v>85.15247458756873</v>
      </c>
      <c r="N21" s="9">
        <f t="shared" si="5"/>
        <v>5110.851524745875</v>
      </c>
      <c r="O21" s="7">
        <v>28.68416223160213</v>
      </c>
      <c r="P21" s="9">
        <f t="shared" si="6"/>
        <v>1721.6234171407598</v>
      </c>
      <c r="Q21" s="7">
        <v>9.535452322738386</v>
      </c>
      <c r="R21" s="9">
        <f t="shared" si="7"/>
        <v>572.317848410758</v>
      </c>
      <c r="S21" s="7">
        <v>22.607052896725442</v>
      </c>
      <c r="T21" s="9">
        <f t="shared" si="8"/>
        <v>464.34886649874056</v>
      </c>
      <c r="U21" s="7">
        <v>30.095923261390887</v>
      </c>
      <c r="V21" s="9">
        <f t="shared" si="9"/>
        <v>968.2075203836931</v>
      </c>
    </row>
    <row r="22" spans="1:22" ht="12.75">
      <c r="A22" s="4" t="s">
        <v>20</v>
      </c>
      <c r="B22" s="23">
        <f t="shared" si="0"/>
        <v>3205.28</v>
      </c>
      <c r="C22" s="23">
        <v>2142</v>
      </c>
      <c r="D22" s="10">
        <v>5980</v>
      </c>
      <c r="E22" s="7">
        <v>58.103361766181635</v>
      </c>
      <c r="F22" s="9">
        <f t="shared" si="1"/>
        <v>3474.581033617662</v>
      </c>
      <c r="G22" s="7">
        <v>86.20401337792642</v>
      </c>
      <c r="H22" s="9">
        <f t="shared" si="2"/>
        <v>5155</v>
      </c>
      <c r="I22" s="7">
        <v>18.779264214046822</v>
      </c>
      <c r="J22" s="9">
        <f t="shared" si="3"/>
        <v>1123</v>
      </c>
      <c r="K22" s="7">
        <v>26.672240802675585</v>
      </c>
      <c r="L22" s="9">
        <f t="shared" si="4"/>
        <v>1595</v>
      </c>
      <c r="M22" s="7">
        <v>79.2809364548495</v>
      </c>
      <c r="N22" s="9">
        <f t="shared" si="5"/>
        <v>4741</v>
      </c>
      <c r="O22" s="7">
        <v>13.770147161878066</v>
      </c>
      <c r="P22" s="9">
        <f t="shared" si="6"/>
        <v>823.4548002803083</v>
      </c>
      <c r="Q22" s="7">
        <v>32.33965672990063</v>
      </c>
      <c r="R22" s="9">
        <f t="shared" si="7"/>
        <v>1933.911472448058</v>
      </c>
      <c r="S22" s="7">
        <v>22.027649769585253</v>
      </c>
      <c r="T22" s="9">
        <f t="shared" si="8"/>
        <v>471.8322580645161</v>
      </c>
      <c r="U22" s="7">
        <v>67.93893129770993</v>
      </c>
      <c r="V22" s="9">
        <f t="shared" si="9"/>
        <v>2177.632977099237</v>
      </c>
    </row>
    <row r="23" spans="1:22" ht="12.75">
      <c r="A23" s="4" t="s">
        <v>21</v>
      </c>
      <c r="B23" s="23">
        <f t="shared" si="0"/>
        <v>725.2080000000001</v>
      </c>
      <c r="C23" s="23">
        <v>470</v>
      </c>
      <c r="D23" s="10">
        <v>1353</v>
      </c>
      <c r="E23" s="7">
        <v>65.85365853658537</v>
      </c>
      <c r="F23" s="9">
        <f t="shared" si="1"/>
        <v>891</v>
      </c>
      <c r="G23" s="7">
        <v>88.39615668883961</v>
      </c>
      <c r="H23" s="9">
        <f t="shared" si="2"/>
        <v>1196</v>
      </c>
      <c r="I23" s="7">
        <v>37.54619364375462</v>
      </c>
      <c r="J23" s="9">
        <f t="shared" si="3"/>
        <v>508.00000000000006</v>
      </c>
      <c r="K23" s="7">
        <v>51.5890613451589</v>
      </c>
      <c r="L23" s="9">
        <f t="shared" si="4"/>
        <v>698</v>
      </c>
      <c r="M23" s="7">
        <v>77.16186252771618</v>
      </c>
      <c r="N23" s="9">
        <f t="shared" si="5"/>
        <v>1044</v>
      </c>
      <c r="O23" s="7">
        <v>24.361948955916475</v>
      </c>
      <c r="P23" s="9">
        <f t="shared" si="6"/>
        <v>329.61716937354987</v>
      </c>
      <c r="Q23" s="7">
        <v>21.20253164556962</v>
      </c>
      <c r="R23" s="9">
        <f t="shared" si="7"/>
        <v>286.87025316455697</v>
      </c>
      <c r="S23" s="7">
        <v>17.763157894736842</v>
      </c>
      <c r="T23" s="9">
        <f t="shared" si="8"/>
        <v>83.48684210526315</v>
      </c>
      <c r="U23" s="7">
        <v>19.743589743589745</v>
      </c>
      <c r="V23" s="9">
        <f t="shared" si="9"/>
        <v>143.18209230769233</v>
      </c>
    </row>
    <row r="24" spans="1:22" ht="12.75">
      <c r="A24" s="4" t="s">
        <v>22</v>
      </c>
      <c r="B24" s="23">
        <f t="shared" si="0"/>
        <v>4947.816000000001</v>
      </c>
      <c r="C24" s="23">
        <v>3178</v>
      </c>
      <c r="D24" s="10">
        <v>9231</v>
      </c>
      <c r="E24" s="7">
        <v>72.8198461705124</v>
      </c>
      <c r="F24" s="9">
        <f t="shared" si="1"/>
        <v>6722</v>
      </c>
      <c r="G24" s="7">
        <v>87.69364099230853</v>
      </c>
      <c r="H24" s="9">
        <f t="shared" si="2"/>
        <v>8095</v>
      </c>
      <c r="I24" s="7">
        <v>56.65691691041057</v>
      </c>
      <c r="J24" s="9">
        <f t="shared" si="3"/>
        <v>5230</v>
      </c>
      <c r="K24" s="7">
        <v>59.72267359982667</v>
      </c>
      <c r="L24" s="9">
        <f t="shared" si="4"/>
        <v>5513</v>
      </c>
      <c r="M24" s="7">
        <v>74.74813129671759</v>
      </c>
      <c r="N24" s="9">
        <f t="shared" si="5"/>
        <v>6900.000000000001</v>
      </c>
      <c r="O24" s="7">
        <v>35.63412573910945</v>
      </c>
      <c r="P24" s="9">
        <f t="shared" si="6"/>
        <v>3289.386146977193</v>
      </c>
      <c r="Q24" s="7">
        <v>28.32764505119454</v>
      </c>
      <c r="R24" s="9">
        <f t="shared" si="7"/>
        <v>2614.924914675768</v>
      </c>
      <c r="S24" s="7">
        <v>15.459610027855152</v>
      </c>
      <c r="T24" s="9">
        <f t="shared" si="8"/>
        <v>491.30640668523677</v>
      </c>
      <c r="U24" s="7">
        <v>27.965265443062957</v>
      </c>
      <c r="V24" s="9">
        <f t="shared" si="9"/>
        <v>1383.6698780343402</v>
      </c>
    </row>
    <row r="25" spans="1:22" ht="12.75">
      <c r="A25" s="4" t="s">
        <v>23</v>
      </c>
      <c r="B25" s="23">
        <f t="shared" si="0"/>
        <v>473.824</v>
      </c>
      <c r="C25" s="23">
        <v>281</v>
      </c>
      <c r="D25" s="10">
        <v>884</v>
      </c>
      <c r="E25" s="7">
        <v>68.77828054298642</v>
      </c>
      <c r="F25" s="9">
        <f t="shared" si="1"/>
        <v>608</v>
      </c>
      <c r="G25" s="7">
        <v>79.41176470588235</v>
      </c>
      <c r="H25" s="9">
        <f t="shared" si="2"/>
        <v>702</v>
      </c>
      <c r="I25" s="7">
        <v>46.26696832579186</v>
      </c>
      <c r="J25" s="9">
        <f t="shared" si="3"/>
        <v>409</v>
      </c>
      <c r="K25" s="7">
        <v>67.53393665158372</v>
      </c>
      <c r="L25" s="9">
        <f t="shared" si="4"/>
        <v>597</v>
      </c>
      <c r="M25" s="7">
        <v>71.83257918552036</v>
      </c>
      <c r="N25" s="9">
        <f t="shared" si="5"/>
        <v>635</v>
      </c>
      <c r="O25" s="7">
        <v>6.2870699881376035</v>
      </c>
      <c r="P25" s="9">
        <f t="shared" si="6"/>
        <v>55.57769869513641</v>
      </c>
      <c r="Q25" s="7">
        <v>7.456140350877193</v>
      </c>
      <c r="R25" s="9">
        <f t="shared" si="7"/>
        <v>65.91228070175438</v>
      </c>
      <c r="S25" s="7">
        <v>9.424083769633508</v>
      </c>
      <c r="T25" s="9">
        <f t="shared" si="8"/>
        <v>26.48167539267016</v>
      </c>
      <c r="U25" s="7">
        <v>6.54627539503386</v>
      </c>
      <c r="V25" s="9">
        <f t="shared" si="9"/>
        <v>31.017823927765235</v>
      </c>
    </row>
    <row r="26" spans="1:22" ht="12.75">
      <c r="A26" s="4" t="s">
        <v>24</v>
      </c>
      <c r="B26" s="23">
        <f t="shared" si="0"/>
        <v>3281.9280000000003</v>
      </c>
      <c r="C26" s="23">
        <v>2284</v>
      </c>
      <c r="D26" s="10">
        <v>6123</v>
      </c>
      <c r="E26" s="7">
        <v>83.57014535358485</v>
      </c>
      <c r="F26" s="9">
        <f t="shared" si="1"/>
        <v>5117</v>
      </c>
      <c r="G26" s="7">
        <v>90.80516086885514</v>
      </c>
      <c r="H26" s="9">
        <f t="shared" si="2"/>
        <v>5560</v>
      </c>
      <c r="I26" s="7">
        <v>37.105993793891884</v>
      </c>
      <c r="J26" s="9">
        <f t="shared" si="3"/>
        <v>2272</v>
      </c>
      <c r="K26" s="7">
        <v>79.7974848930263</v>
      </c>
      <c r="L26" s="9">
        <f t="shared" si="4"/>
        <v>4886</v>
      </c>
      <c r="M26" s="7">
        <v>85.30132288094072</v>
      </c>
      <c r="N26" s="9">
        <f t="shared" si="5"/>
        <v>5223</v>
      </c>
      <c r="O26" s="7">
        <v>23.019716361120718</v>
      </c>
      <c r="P26" s="9">
        <f t="shared" si="6"/>
        <v>1409.4972327914215</v>
      </c>
      <c r="Q26" s="7">
        <v>45.169082125603865</v>
      </c>
      <c r="R26" s="9">
        <f t="shared" si="7"/>
        <v>2765.7028985507245</v>
      </c>
      <c r="S26" s="7">
        <v>26.995884773662553</v>
      </c>
      <c r="T26" s="9">
        <f t="shared" si="8"/>
        <v>616.5860082304528</v>
      </c>
      <c r="U26" s="7">
        <v>69.17945296864576</v>
      </c>
      <c r="V26" s="9">
        <f t="shared" si="9"/>
        <v>2270.4198372248165</v>
      </c>
    </row>
    <row r="27" spans="1:22" ht="12.75">
      <c r="A27" s="4" t="s">
        <v>25</v>
      </c>
      <c r="B27" s="23">
        <f t="shared" si="0"/>
        <v>31681.888000000003</v>
      </c>
      <c r="C27" s="23">
        <v>19683</v>
      </c>
      <c r="D27" s="10">
        <v>59108</v>
      </c>
      <c r="E27" s="7">
        <v>45.57081951681668</v>
      </c>
      <c r="F27" s="9">
        <f t="shared" si="1"/>
        <v>26936</v>
      </c>
      <c r="G27" s="7">
        <v>75.89537972220812</v>
      </c>
      <c r="H27" s="9">
        <f t="shared" si="2"/>
        <v>44860.24104620278</v>
      </c>
      <c r="I27" s="7">
        <v>44.005887527915</v>
      </c>
      <c r="J27" s="9">
        <f t="shared" si="3"/>
        <v>26010.999999999996</v>
      </c>
      <c r="K27" s="7">
        <v>25.960952832103946</v>
      </c>
      <c r="L27" s="9">
        <f t="shared" si="4"/>
        <v>15345</v>
      </c>
      <c r="M27" s="7">
        <v>45.07680855383366</v>
      </c>
      <c r="N27" s="9">
        <f t="shared" si="5"/>
        <v>26644</v>
      </c>
      <c r="O27" s="7">
        <v>16.87398219049929</v>
      </c>
      <c r="P27" s="9">
        <f t="shared" si="6"/>
        <v>9973.87339316032</v>
      </c>
      <c r="Q27" s="7">
        <v>38.50451224752901</v>
      </c>
      <c r="R27" s="9">
        <f t="shared" si="7"/>
        <v>22759.247099269443</v>
      </c>
      <c r="S27" s="7">
        <v>15.239557066111171</v>
      </c>
      <c r="T27" s="9">
        <f t="shared" si="8"/>
        <v>2999.6020173226616</v>
      </c>
      <c r="U27" s="7">
        <v>22.140967792126965</v>
      </c>
      <c r="V27" s="9">
        <f t="shared" si="9"/>
        <v>7014.676618017738</v>
      </c>
    </row>
    <row r="28" spans="1:22" ht="12.75">
      <c r="A28" s="4" t="s">
        <v>26</v>
      </c>
      <c r="B28" s="23">
        <f t="shared" si="0"/>
        <v>2112.376</v>
      </c>
      <c r="C28" s="23">
        <v>1283</v>
      </c>
      <c r="D28" s="10">
        <v>3941</v>
      </c>
      <c r="E28" s="7">
        <v>86.93225069779244</v>
      </c>
      <c r="F28" s="9">
        <f t="shared" si="1"/>
        <v>3426.0000000000005</v>
      </c>
      <c r="G28" s="7">
        <v>97.31032732808931</v>
      </c>
      <c r="H28" s="9">
        <f t="shared" si="2"/>
        <v>3835</v>
      </c>
      <c r="I28" s="7">
        <v>88.68307536158335</v>
      </c>
      <c r="J28" s="9">
        <f t="shared" si="3"/>
        <v>3495</v>
      </c>
      <c r="K28" s="7">
        <v>5.759959401167216</v>
      </c>
      <c r="L28" s="9">
        <f t="shared" si="4"/>
        <v>226.99999999999997</v>
      </c>
      <c r="M28" s="7">
        <v>89.1651865008881</v>
      </c>
      <c r="N28" s="9">
        <f t="shared" si="5"/>
        <v>3514</v>
      </c>
      <c r="O28" s="7">
        <v>41.945945945945944</v>
      </c>
      <c r="P28" s="9">
        <f t="shared" si="6"/>
        <v>1653.0897297297297</v>
      </c>
      <c r="Q28" s="7">
        <v>8.910891089108912</v>
      </c>
      <c r="R28" s="9">
        <f t="shared" si="7"/>
        <v>351.1782178217822</v>
      </c>
      <c r="S28" s="7">
        <v>20.475113122171944</v>
      </c>
      <c r="T28" s="9">
        <f t="shared" si="8"/>
        <v>262.6957013574661</v>
      </c>
      <c r="U28" s="7">
        <v>23.914336704342652</v>
      </c>
      <c r="V28" s="9">
        <f t="shared" si="9"/>
        <v>505.1607091017252</v>
      </c>
    </row>
    <row r="29" spans="1:22" ht="12.75">
      <c r="A29" s="4" t="s">
        <v>27</v>
      </c>
      <c r="B29" s="23">
        <f t="shared" si="0"/>
        <v>2574.944</v>
      </c>
      <c r="C29" s="23">
        <v>1592</v>
      </c>
      <c r="D29" s="10">
        <v>4804</v>
      </c>
      <c r="E29" s="7">
        <v>34.82514571190674</v>
      </c>
      <c r="F29" s="9">
        <f t="shared" si="1"/>
        <v>1672.9999999999998</v>
      </c>
      <c r="G29" s="7">
        <v>59.138218151540386</v>
      </c>
      <c r="H29" s="9">
        <f t="shared" si="2"/>
        <v>2841.0000000000005</v>
      </c>
      <c r="I29" s="7">
        <v>23.064113238967526</v>
      </c>
      <c r="J29" s="9">
        <f t="shared" si="3"/>
        <v>1108</v>
      </c>
      <c r="K29" s="7">
        <v>33.30557868442964</v>
      </c>
      <c r="L29" s="9">
        <f t="shared" si="4"/>
        <v>1600</v>
      </c>
      <c r="M29" s="7">
        <v>45.75353871773522</v>
      </c>
      <c r="N29" s="9">
        <f t="shared" si="5"/>
        <v>2198</v>
      </c>
      <c r="O29" s="7">
        <v>7.901964927107543</v>
      </c>
      <c r="P29" s="9">
        <f t="shared" si="6"/>
        <v>379.6103950982464</v>
      </c>
      <c r="Q29" s="7" t="s">
        <v>75</v>
      </c>
      <c r="R29" s="9" t="s">
        <v>75</v>
      </c>
      <c r="S29" s="7" t="s">
        <v>75</v>
      </c>
      <c r="T29" s="9" t="s">
        <v>75</v>
      </c>
      <c r="U29" s="7" t="s">
        <v>75</v>
      </c>
      <c r="V29" s="9" t="s">
        <v>75</v>
      </c>
    </row>
    <row r="30" spans="1:22" ht="12.75">
      <c r="A30" s="4" t="s">
        <v>28</v>
      </c>
      <c r="B30" s="23">
        <f t="shared" si="0"/>
        <v>1194.7440000000001</v>
      </c>
      <c r="C30" s="23">
        <v>806</v>
      </c>
      <c r="D30" s="10">
        <v>2229</v>
      </c>
      <c r="E30" s="7">
        <v>51.12107623318386</v>
      </c>
      <c r="F30" s="9">
        <f t="shared" si="1"/>
        <v>1139.4887892376682</v>
      </c>
      <c r="G30" s="7">
        <v>84.74652310453118</v>
      </c>
      <c r="H30" s="9">
        <f t="shared" si="2"/>
        <v>1889</v>
      </c>
      <c r="I30" s="7">
        <v>43.36734693877551</v>
      </c>
      <c r="J30" s="9">
        <f t="shared" si="3"/>
        <v>966.6581632653063</v>
      </c>
      <c r="K30" s="7">
        <v>15.661566156615661</v>
      </c>
      <c r="L30" s="9">
        <f t="shared" si="4"/>
        <v>349.0963096309631</v>
      </c>
      <c r="M30" s="7">
        <v>63.48773841961853</v>
      </c>
      <c r="N30" s="9">
        <f t="shared" si="5"/>
        <v>1415.1416893732971</v>
      </c>
      <c r="O30" s="7">
        <v>3.095558546433378</v>
      </c>
      <c r="P30" s="9">
        <f t="shared" si="6"/>
        <v>69</v>
      </c>
      <c r="Q30" s="7">
        <v>17.017208413001914</v>
      </c>
      <c r="R30" s="9">
        <f t="shared" si="7"/>
        <v>379.31357552581267</v>
      </c>
      <c r="S30" s="7">
        <v>19.39252336448598</v>
      </c>
      <c r="T30" s="9">
        <f t="shared" si="8"/>
        <v>156.303738317757</v>
      </c>
      <c r="U30" s="7">
        <v>49.88326848249027</v>
      </c>
      <c r="V30" s="9">
        <f t="shared" si="9"/>
        <v>595.9773571984437</v>
      </c>
    </row>
    <row r="31" spans="1:22" ht="12.75">
      <c r="A31" s="4" t="s">
        <v>29</v>
      </c>
      <c r="B31" s="23">
        <f t="shared" si="0"/>
        <v>9427.704</v>
      </c>
      <c r="C31" s="23">
        <v>5176</v>
      </c>
      <c r="D31" s="10">
        <v>17589</v>
      </c>
      <c r="E31" s="7">
        <v>22.35488089146626</v>
      </c>
      <c r="F31" s="9">
        <f t="shared" si="1"/>
        <v>3932</v>
      </c>
      <c r="G31" s="7">
        <v>42.80516231735744</v>
      </c>
      <c r="H31" s="9">
        <f t="shared" si="2"/>
        <v>7529.000000000001</v>
      </c>
      <c r="I31" s="7">
        <v>28.529194382852918</v>
      </c>
      <c r="J31" s="9">
        <f t="shared" si="3"/>
        <v>5018</v>
      </c>
      <c r="K31" s="7">
        <v>16.220365000852805</v>
      </c>
      <c r="L31" s="9">
        <f t="shared" si="4"/>
        <v>2852.9999999999995</v>
      </c>
      <c r="M31" s="7">
        <v>25.834328273352664</v>
      </c>
      <c r="N31" s="9">
        <f t="shared" si="5"/>
        <v>4544</v>
      </c>
      <c r="O31" s="7">
        <v>5.461744497496215</v>
      </c>
      <c r="P31" s="9">
        <f t="shared" si="6"/>
        <v>960.6662396646093</v>
      </c>
      <c r="Q31" s="7">
        <v>3.150639973744667</v>
      </c>
      <c r="R31" s="9">
        <f t="shared" si="7"/>
        <v>554.1660649819495</v>
      </c>
      <c r="S31" s="7" t="s">
        <v>75</v>
      </c>
      <c r="T31" s="9" t="s">
        <v>75</v>
      </c>
      <c r="U31" s="7">
        <v>2.1077535218840735</v>
      </c>
      <c r="V31" s="9">
        <f t="shared" si="9"/>
        <v>198.71276309280566</v>
      </c>
    </row>
    <row r="32" spans="1:22" ht="12.75">
      <c r="A32" s="4" t="s">
        <v>30</v>
      </c>
      <c r="B32" s="23">
        <f t="shared" si="0"/>
        <v>239.056</v>
      </c>
      <c r="C32" s="23">
        <v>139</v>
      </c>
      <c r="D32" s="10">
        <v>446</v>
      </c>
      <c r="E32" s="7">
        <v>33.63228699551569</v>
      </c>
      <c r="F32" s="9">
        <f t="shared" si="1"/>
        <v>150</v>
      </c>
      <c r="G32" s="7">
        <v>64.34977578475336</v>
      </c>
      <c r="H32" s="9">
        <f t="shared" si="2"/>
        <v>287</v>
      </c>
      <c r="I32" s="7">
        <v>45.28735632183908</v>
      </c>
      <c r="J32" s="9">
        <f t="shared" si="3"/>
        <v>201.98160919540229</v>
      </c>
      <c r="K32" s="7">
        <v>27.7027027027027</v>
      </c>
      <c r="L32" s="9">
        <f t="shared" si="4"/>
        <v>123.55405405405405</v>
      </c>
      <c r="M32" s="7">
        <v>24.663677130044842</v>
      </c>
      <c r="N32" s="9">
        <f t="shared" si="5"/>
        <v>110</v>
      </c>
      <c r="O32" s="7">
        <v>9.865470852017937</v>
      </c>
      <c r="P32" s="9">
        <f t="shared" si="6"/>
        <v>44</v>
      </c>
      <c r="Q32" s="7">
        <v>5.833333333333333</v>
      </c>
      <c r="R32" s="9">
        <f t="shared" si="7"/>
        <v>26.016666666666666</v>
      </c>
      <c r="S32" s="7">
        <v>11.711711711711711</v>
      </c>
      <c r="T32" s="9">
        <f t="shared" si="8"/>
        <v>16.27927927927928</v>
      </c>
      <c r="U32" s="7">
        <v>7.4</v>
      </c>
      <c r="V32" s="9">
        <f t="shared" si="9"/>
        <v>17.690144000000004</v>
      </c>
    </row>
    <row r="33" spans="1:22" ht="12.75">
      <c r="A33" s="4" t="s">
        <v>31</v>
      </c>
      <c r="B33" s="23">
        <f t="shared" si="0"/>
        <v>9786.288</v>
      </c>
      <c r="C33" s="23">
        <v>5947</v>
      </c>
      <c r="D33" s="10">
        <v>18258</v>
      </c>
      <c r="E33" s="7">
        <v>74.09354803373863</v>
      </c>
      <c r="F33" s="9">
        <f t="shared" si="1"/>
        <v>13528</v>
      </c>
      <c r="G33" s="7">
        <v>90.11392266403769</v>
      </c>
      <c r="H33" s="9">
        <f t="shared" si="2"/>
        <v>16453</v>
      </c>
      <c r="I33" s="7">
        <v>66.99895930328093</v>
      </c>
      <c r="J33" s="9">
        <f t="shared" si="3"/>
        <v>12232.66998959303</v>
      </c>
      <c r="K33" s="7">
        <v>13.342827408665169</v>
      </c>
      <c r="L33" s="9">
        <f t="shared" si="4"/>
        <v>2436.133428274087</v>
      </c>
      <c r="M33" s="7">
        <v>83.19548666264994</v>
      </c>
      <c r="N33" s="9">
        <f t="shared" si="5"/>
        <v>15189.831954866626</v>
      </c>
      <c r="O33" s="7">
        <v>35.67419015319846</v>
      </c>
      <c r="P33" s="9">
        <f t="shared" si="6"/>
        <v>6513.393638170975</v>
      </c>
      <c r="Q33" s="7">
        <v>7.145593869731801</v>
      </c>
      <c r="R33" s="9">
        <f t="shared" si="7"/>
        <v>1304.6425287356321</v>
      </c>
      <c r="S33" s="7">
        <v>18.235654482336123</v>
      </c>
      <c r="T33" s="9">
        <f t="shared" si="8"/>
        <v>1084.4743720645292</v>
      </c>
      <c r="U33" s="7">
        <v>34.93309186034812</v>
      </c>
      <c r="V33" s="9">
        <f t="shared" si="9"/>
        <v>3418.652976758225</v>
      </c>
    </row>
    <row r="34" spans="1:22" ht="12.75">
      <c r="A34" s="4" t="s">
        <v>32</v>
      </c>
      <c r="B34" s="23">
        <f t="shared" si="0"/>
        <v>1238.16</v>
      </c>
      <c r="C34" s="23">
        <v>767</v>
      </c>
      <c r="D34" s="10">
        <v>2310</v>
      </c>
      <c r="E34" s="7">
        <v>53.37662337662338</v>
      </c>
      <c r="F34" s="9">
        <f t="shared" si="1"/>
        <v>1233</v>
      </c>
      <c r="G34" s="7">
        <v>79.91341991341992</v>
      </c>
      <c r="H34" s="9">
        <f t="shared" si="2"/>
        <v>1846</v>
      </c>
      <c r="I34" s="7">
        <v>31.428571428571427</v>
      </c>
      <c r="J34" s="9">
        <f t="shared" si="3"/>
        <v>726</v>
      </c>
      <c r="K34" s="7">
        <v>66.83982683982684</v>
      </c>
      <c r="L34" s="9">
        <f t="shared" si="4"/>
        <v>1544</v>
      </c>
      <c r="M34" s="7">
        <v>33.29004329004329</v>
      </c>
      <c r="N34" s="9">
        <f t="shared" si="5"/>
        <v>769</v>
      </c>
      <c r="O34" s="7">
        <v>21.712962962962962</v>
      </c>
      <c r="P34" s="9">
        <f t="shared" si="6"/>
        <v>501.5694444444444</v>
      </c>
      <c r="Q34" s="7">
        <v>19.10112359550562</v>
      </c>
      <c r="R34" s="9">
        <f t="shared" si="7"/>
        <v>441.2359550561798</v>
      </c>
      <c r="S34" s="7">
        <v>10.76487252124646</v>
      </c>
      <c r="T34" s="9">
        <f t="shared" si="8"/>
        <v>82.56657223796034</v>
      </c>
      <c r="U34" s="7">
        <v>21.080669710806696</v>
      </c>
      <c r="V34" s="9">
        <f t="shared" si="9"/>
        <v>261.0124200913242</v>
      </c>
    </row>
    <row r="35" spans="1:22" ht="12.75">
      <c r="A35" s="4" t="s">
        <v>33</v>
      </c>
      <c r="B35" s="23">
        <f t="shared" si="0"/>
        <v>7001.232</v>
      </c>
      <c r="C35" s="23">
        <v>4691</v>
      </c>
      <c r="D35" s="10">
        <v>13062</v>
      </c>
      <c r="E35" s="7">
        <v>84.03001071811362</v>
      </c>
      <c r="F35" s="9">
        <f t="shared" si="1"/>
        <v>10976</v>
      </c>
      <c r="G35" s="7">
        <v>96.5319246669729</v>
      </c>
      <c r="H35" s="9">
        <f t="shared" si="2"/>
        <v>12609</v>
      </c>
      <c r="I35" s="7">
        <v>87.2454448017149</v>
      </c>
      <c r="J35" s="9">
        <f t="shared" si="3"/>
        <v>11396</v>
      </c>
      <c r="K35" s="7">
        <v>16.812126779972438</v>
      </c>
      <c r="L35" s="9">
        <f t="shared" si="4"/>
        <v>2196</v>
      </c>
      <c r="M35" s="7">
        <v>87.70479252794365</v>
      </c>
      <c r="N35" s="9">
        <f t="shared" si="5"/>
        <v>11456</v>
      </c>
      <c r="O35" s="7">
        <v>30.495394573064477</v>
      </c>
      <c r="P35" s="9">
        <f t="shared" si="6"/>
        <v>3983.308439133682</v>
      </c>
      <c r="Q35" s="7">
        <v>21.0207336523126</v>
      </c>
      <c r="R35" s="9">
        <f t="shared" si="7"/>
        <v>2745.728229665072</v>
      </c>
      <c r="S35" s="7">
        <v>15.833333333333334</v>
      </c>
      <c r="T35" s="9">
        <f t="shared" si="8"/>
        <v>742.7416666666667</v>
      </c>
      <c r="U35" s="7">
        <v>17.00593043757012</v>
      </c>
      <c r="V35" s="9">
        <f t="shared" si="9"/>
        <v>1190.6246436928993</v>
      </c>
    </row>
    <row r="36" spans="1:22" ht="12.75">
      <c r="A36" s="4" t="s">
        <v>34</v>
      </c>
      <c r="B36" s="23">
        <f t="shared" si="0"/>
        <v>2986.056</v>
      </c>
      <c r="C36" s="23">
        <v>1887</v>
      </c>
      <c r="D36" s="10">
        <v>5571</v>
      </c>
      <c r="E36" s="7">
        <v>52.86304074672411</v>
      </c>
      <c r="F36" s="9">
        <f t="shared" si="1"/>
        <v>2945</v>
      </c>
      <c r="G36" s="7">
        <v>72.85945072697899</v>
      </c>
      <c r="H36" s="9">
        <f t="shared" si="2"/>
        <v>4058.9999999999995</v>
      </c>
      <c r="I36" s="7">
        <v>45.8445521450368</v>
      </c>
      <c r="J36" s="9">
        <f t="shared" si="3"/>
        <v>2554</v>
      </c>
      <c r="K36" s="7">
        <v>26.8892478908634</v>
      </c>
      <c r="L36" s="9">
        <f t="shared" si="4"/>
        <v>1498</v>
      </c>
      <c r="M36" s="7">
        <v>59.84562915096033</v>
      </c>
      <c r="N36" s="9">
        <f t="shared" si="5"/>
        <v>3333.9999999999995</v>
      </c>
      <c r="O36" s="7">
        <v>20.08766914427292</v>
      </c>
      <c r="P36" s="9">
        <f t="shared" si="6"/>
        <v>1119.0840480274442</v>
      </c>
      <c r="Q36" s="7">
        <v>6.991661321359846</v>
      </c>
      <c r="R36" s="9">
        <f t="shared" si="7"/>
        <v>389.50545221295704</v>
      </c>
      <c r="S36" s="7">
        <v>18.09078771695594</v>
      </c>
      <c r="T36" s="9">
        <f t="shared" si="8"/>
        <v>341.3731642189586</v>
      </c>
      <c r="U36" s="7">
        <v>20.108511359782977</v>
      </c>
      <c r="V36" s="9">
        <f t="shared" si="9"/>
        <v>600.4514099694811</v>
      </c>
    </row>
    <row r="37" spans="1:22" ht="12.75">
      <c r="A37" s="4" t="s">
        <v>35</v>
      </c>
      <c r="B37" s="23">
        <f t="shared" si="0"/>
        <v>3561.7200000000003</v>
      </c>
      <c r="C37" s="23">
        <v>2051</v>
      </c>
      <c r="D37" s="10">
        <v>6645</v>
      </c>
      <c r="E37" s="7">
        <v>45.28216704288939</v>
      </c>
      <c r="F37" s="9">
        <f t="shared" si="1"/>
        <v>3009</v>
      </c>
      <c r="G37" s="7">
        <v>66.72686230248307</v>
      </c>
      <c r="H37" s="9">
        <f t="shared" si="2"/>
        <v>4434</v>
      </c>
      <c r="I37" s="7">
        <v>41.519939804364185</v>
      </c>
      <c r="J37" s="9">
        <f t="shared" si="3"/>
        <v>2759</v>
      </c>
      <c r="K37" s="7">
        <v>31.873589164785553</v>
      </c>
      <c r="L37" s="9">
        <f t="shared" si="4"/>
        <v>2118</v>
      </c>
      <c r="M37" s="7">
        <v>34.793077501881115</v>
      </c>
      <c r="N37" s="9">
        <f t="shared" si="5"/>
        <v>2312</v>
      </c>
      <c r="O37" s="7">
        <v>34.14231467723295</v>
      </c>
      <c r="P37" s="9">
        <f t="shared" si="6"/>
        <v>2268.75681030213</v>
      </c>
      <c r="Q37" s="7">
        <v>10.857908847184987</v>
      </c>
      <c r="R37" s="9">
        <f t="shared" si="7"/>
        <v>721.5080428954424</v>
      </c>
      <c r="S37" s="7">
        <v>9.700948212983224</v>
      </c>
      <c r="T37" s="9">
        <f t="shared" si="8"/>
        <v>198.96644784828592</v>
      </c>
      <c r="U37" s="7">
        <v>5.173688100517369</v>
      </c>
      <c r="V37" s="9">
        <f t="shared" si="9"/>
        <v>184.27228381374724</v>
      </c>
    </row>
    <row r="38" spans="1:21" ht="12.75">
      <c r="A38" s="4"/>
      <c r="B38" s="23"/>
      <c r="C38" s="23"/>
      <c r="D38" s="10"/>
      <c r="E38" s="7"/>
      <c r="G38" s="7"/>
      <c r="I38" s="7"/>
      <c r="K38" s="7"/>
      <c r="M38" s="7"/>
      <c r="O38" s="7"/>
      <c r="P38" s="9"/>
      <c r="Q38" s="7"/>
      <c r="S38" s="7"/>
      <c r="U38" s="7"/>
    </row>
    <row r="39" spans="1:22" ht="12.75">
      <c r="A39" s="4" t="s">
        <v>36</v>
      </c>
      <c r="B39" s="23">
        <f>0.612*D39</f>
        <v>687.888</v>
      </c>
      <c r="C39" s="23">
        <v>207</v>
      </c>
      <c r="D39" s="10">
        <v>1124</v>
      </c>
      <c r="E39" s="7">
        <v>0.8896797153024911</v>
      </c>
      <c r="F39" s="9">
        <f t="shared" si="1"/>
        <v>10.000000000000002</v>
      </c>
      <c r="G39" s="7">
        <v>14.501779359430605</v>
      </c>
      <c r="H39" s="9">
        <f t="shared" si="2"/>
        <v>163</v>
      </c>
      <c r="I39" s="7">
        <v>11.298932384341636</v>
      </c>
      <c r="J39" s="9">
        <f t="shared" si="3"/>
        <v>127</v>
      </c>
      <c r="K39" s="7">
        <v>0.08896797153024912</v>
      </c>
      <c r="L39" s="9">
        <f t="shared" si="4"/>
        <v>1</v>
      </c>
      <c r="M39" s="7">
        <v>1.3345195729537367</v>
      </c>
      <c r="N39" s="9">
        <f t="shared" si="5"/>
        <v>15</v>
      </c>
      <c r="O39" s="7">
        <v>0.8936550491510277</v>
      </c>
      <c r="P39" s="9">
        <f t="shared" si="6"/>
        <v>10.04468275245755</v>
      </c>
      <c r="Q39" s="7">
        <v>2.7149321266968327</v>
      </c>
      <c r="R39" s="9">
        <f t="shared" si="7"/>
        <v>30.5158371040724</v>
      </c>
      <c r="S39" s="7">
        <v>2.727272727272727</v>
      </c>
      <c r="T39" s="9">
        <f t="shared" si="8"/>
        <v>5.6454545454545455</v>
      </c>
      <c r="U39" s="7">
        <v>1.0498687664041995</v>
      </c>
      <c r="V39" s="9">
        <f>((U39/100)*(0.612*D39))</f>
        <v>7.22192125984252</v>
      </c>
    </row>
    <row r="40" spans="1:22" ht="12.75">
      <c r="A40" s="4" t="s">
        <v>37</v>
      </c>
      <c r="B40" s="23">
        <f aca="true" t="shared" si="10" ref="B40:B45">0.612*D40</f>
        <v>1724.616</v>
      </c>
      <c r="C40" s="23">
        <v>609</v>
      </c>
      <c r="D40" s="10">
        <v>2818</v>
      </c>
      <c r="E40" s="7">
        <v>12.739531582682753</v>
      </c>
      <c r="F40" s="9">
        <f t="shared" si="1"/>
        <v>359</v>
      </c>
      <c r="G40" s="7">
        <v>40.596167494677076</v>
      </c>
      <c r="H40" s="9">
        <f t="shared" si="2"/>
        <v>1144</v>
      </c>
      <c r="I40" s="7">
        <v>24.56140350877193</v>
      </c>
      <c r="J40" s="9">
        <f t="shared" si="3"/>
        <v>692.140350877193</v>
      </c>
      <c r="K40" s="7">
        <v>0.10653409090909091</v>
      </c>
      <c r="L40" s="9">
        <f t="shared" si="4"/>
        <v>3.0021306818181817</v>
      </c>
      <c r="M40" s="7">
        <v>14.494341000365097</v>
      </c>
      <c r="N40" s="9">
        <f t="shared" si="5"/>
        <v>408.4505293902884</v>
      </c>
      <c r="O40" s="7">
        <v>10.645848119233499</v>
      </c>
      <c r="P40" s="9">
        <f t="shared" si="6"/>
        <v>300</v>
      </c>
      <c r="Q40" s="7">
        <v>15.285451197053407</v>
      </c>
      <c r="R40" s="9">
        <f t="shared" si="7"/>
        <v>430.744014732965</v>
      </c>
      <c r="S40" s="7">
        <v>9.879032258064516</v>
      </c>
      <c r="T40" s="9">
        <f t="shared" si="8"/>
        <v>60.163306451612904</v>
      </c>
      <c r="U40" s="7">
        <v>4.0351784790481116</v>
      </c>
      <c r="V40" s="9">
        <f aca="true" t="shared" si="11" ref="V40:V45">((U40/100)*(0.612*D40))</f>
        <v>69.59133367822038</v>
      </c>
    </row>
    <row r="41" spans="1:22" ht="12.75">
      <c r="A41" s="4" t="s">
        <v>38</v>
      </c>
      <c r="B41" s="23">
        <f t="shared" si="10"/>
        <v>3247.272</v>
      </c>
      <c r="C41" s="23">
        <v>1273</v>
      </c>
      <c r="D41" s="10">
        <v>5306</v>
      </c>
      <c r="E41" s="7">
        <v>1.7715793441387109</v>
      </c>
      <c r="F41" s="9">
        <f t="shared" si="1"/>
        <v>94</v>
      </c>
      <c r="G41" s="7">
        <v>16.792310591782886</v>
      </c>
      <c r="H41" s="9">
        <f t="shared" si="2"/>
        <v>890.9999999999999</v>
      </c>
      <c r="I41" s="7">
        <v>11.590652091971354</v>
      </c>
      <c r="J41" s="9">
        <f t="shared" si="3"/>
        <v>615</v>
      </c>
      <c r="K41" s="7">
        <v>0.4334715416509612</v>
      </c>
      <c r="L41" s="9">
        <f t="shared" si="4"/>
        <v>23</v>
      </c>
      <c r="M41" s="7">
        <v>2.1296645307199396</v>
      </c>
      <c r="N41" s="9">
        <f t="shared" si="5"/>
        <v>112.99999999999999</v>
      </c>
      <c r="O41" s="7">
        <v>1.2141908556251186</v>
      </c>
      <c r="P41" s="9">
        <f t="shared" si="6"/>
        <v>64.42496679946879</v>
      </c>
      <c r="Q41" s="7">
        <v>3.1473533619456364</v>
      </c>
      <c r="R41" s="9">
        <f t="shared" si="7"/>
        <v>166.9985693848355</v>
      </c>
      <c r="S41" s="7">
        <v>3.57653791130186</v>
      </c>
      <c r="T41" s="9">
        <f t="shared" si="8"/>
        <v>45.52932761087268</v>
      </c>
      <c r="U41" s="7">
        <v>3.7593984962406015</v>
      </c>
      <c r="V41" s="9">
        <f t="shared" si="11"/>
        <v>122.0778947368421</v>
      </c>
    </row>
    <row r="42" spans="1:22" ht="12.75">
      <c r="A42" s="4" t="s">
        <v>39</v>
      </c>
      <c r="B42" s="23">
        <f t="shared" si="10"/>
        <v>1216.0439999999999</v>
      </c>
      <c r="C42" s="23">
        <v>524</v>
      </c>
      <c r="D42" s="10">
        <v>1987</v>
      </c>
      <c r="E42" s="7">
        <v>7.54906894816306</v>
      </c>
      <c r="F42" s="9">
        <f t="shared" si="1"/>
        <v>150</v>
      </c>
      <c r="G42" s="7">
        <v>40.31202818319074</v>
      </c>
      <c r="H42" s="9">
        <f t="shared" si="2"/>
        <v>801</v>
      </c>
      <c r="I42" s="7">
        <v>36.5878208354303</v>
      </c>
      <c r="J42" s="9">
        <f t="shared" si="3"/>
        <v>727.0000000000001</v>
      </c>
      <c r="K42" s="7">
        <v>0.050327126321087066</v>
      </c>
      <c r="L42" s="9">
        <f t="shared" si="4"/>
        <v>1</v>
      </c>
      <c r="M42" s="7">
        <v>7.448414695520886</v>
      </c>
      <c r="N42" s="9">
        <f t="shared" si="5"/>
        <v>148</v>
      </c>
      <c r="O42" s="7">
        <v>2.5</v>
      </c>
      <c r="P42" s="9">
        <f t="shared" si="6"/>
        <v>49.675000000000004</v>
      </c>
      <c r="Q42" s="7">
        <v>2.1660649819494586</v>
      </c>
      <c r="R42" s="9">
        <f t="shared" si="7"/>
        <v>43.03971119133575</v>
      </c>
      <c r="S42" s="7">
        <v>6.859205776173285</v>
      </c>
      <c r="T42" s="9">
        <f t="shared" si="8"/>
        <v>35.942238267148014</v>
      </c>
      <c r="U42" s="7">
        <v>1.4705882352941178</v>
      </c>
      <c r="V42" s="9">
        <f t="shared" si="11"/>
        <v>17.883</v>
      </c>
    </row>
    <row r="43" spans="1:22" ht="12.75">
      <c r="A43" s="4" t="s">
        <v>40</v>
      </c>
      <c r="B43" s="23">
        <f t="shared" si="10"/>
        <v>1722.78</v>
      </c>
      <c r="C43" s="23">
        <v>773</v>
      </c>
      <c r="D43" s="10">
        <v>2815</v>
      </c>
      <c r="E43" s="7">
        <v>38.72113676731794</v>
      </c>
      <c r="F43" s="9">
        <f t="shared" si="1"/>
        <v>1090</v>
      </c>
      <c r="G43" s="7">
        <v>72.14920071047958</v>
      </c>
      <c r="H43" s="9">
        <f t="shared" si="2"/>
        <v>2031</v>
      </c>
      <c r="I43" s="7">
        <v>42.0377627360171</v>
      </c>
      <c r="J43" s="9">
        <f t="shared" si="3"/>
        <v>1183.3630210188812</v>
      </c>
      <c r="K43" s="7">
        <v>0.7815275310834814</v>
      </c>
      <c r="L43" s="9">
        <f t="shared" si="4"/>
        <v>22.000000000000004</v>
      </c>
      <c r="M43" s="7">
        <v>50.44531528322052</v>
      </c>
      <c r="N43" s="9">
        <f t="shared" si="5"/>
        <v>1420.035625222658</v>
      </c>
      <c r="O43" s="7">
        <v>23.94316163410302</v>
      </c>
      <c r="P43" s="9">
        <f t="shared" si="6"/>
        <v>674.0000000000001</v>
      </c>
      <c r="Q43" s="7">
        <v>7.535121328224776</v>
      </c>
      <c r="R43" s="9">
        <f t="shared" si="7"/>
        <v>212.11366538952745</v>
      </c>
      <c r="S43" s="7" t="s">
        <v>75</v>
      </c>
      <c r="T43" s="9" t="s">
        <v>75</v>
      </c>
      <c r="U43" s="7">
        <v>7.992895204262878</v>
      </c>
      <c r="V43" s="9">
        <f t="shared" si="11"/>
        <v>137.7</v>
      </c>
    </row>
    <row r="44" spans="1:22" ht="12.75">
      <c r="A44" s="4" t="s">
        <v>41</v>
      </c>
      <c r="B44" s="23">
        <f t="shared" si="10"/>
        <v>14695.956</v>
      </c>
      <c r="C44" s="23">
        <v>7108</v>
      </c>
      <c r="D44" s="10">
        <v>24013</v>
      </c>
      <c r="E44" s="7">
        <v>6.683601232614309</v>
      </c>
      <c r="F44" s="9">
        <f t="shared" si="1"/>
        <v>1604.9331639876739</v>
      </c>
      <c r="G44" s="7">
        <v>26.11918544121934</v>
      </c>
      <c r="H44" s="9">
        <f t="shared" si="2"/>
        <v>6272</v>
      </c>
      <c r="I44" s="7">
        <v>8.074456567002581</v>
      </c>
      <c r="J44" s="9">
        <f t="shared" si="3"/>
        <v>1938.91925543433</v>
      </c>
      <c r="K44" s="7">
        <v>2.610976930124094</v>
      </c>
      <c r="L44" s="9">
        <f t="shared" si="4"/>
        <v>626.9738902306987</v>
      </c>
      <c r="M44" s="7">
        <v>15.049554426584493</v>
      </c>
      <c r="N44" s="9">
        <f t="shared" si="5"/>
        <v>3613.8495044557344</v>
      </c>
      <c r="O44" s="7">
        <v>2.893552592841822</v>
      </c>
      <c r="P44" s="9">
        <f t="shared" si="6"/>
        <v>694.8287841191068</v>
      </c>
      <c r="Q44" s="7">
        <v>0.10828370330265295</v>
      </c>
      <c r="R44" s="9">
        <f t="shared" si="7"/>
        <v>26.002165674066053</v>
      </c>
      <c r="S44" s="7">
        <v>5.714804063860668</v>
      </c>
      <c r="T44" s="9">
        <f t="shared" si="8"/>
        <v>406.20827285921627</v>
      </c>
      <c r="U44" s="7">
        <v>7.332653754672103</v>
      </c>
      <c r="V44" s="9">
        <f t="shared" si="11"/>
        <v>1077.6035694189602</v>
      </c>
    </row>
    <row r="45" spans="1:22" ht="12.75">
      <c r="A45" s="4" t="s">
        <v>42</v>
      </c>
      <c r="B45" s="23">
        <f t="shared" si="10"/>
        <v>6552.684</v>
      </c>
      <c r="C45" s="23">
        <v>2761</v>
      </c>
      <c r="D45" s="10">
        <v>10707</v>
      </c>
      <c r="E45" s="7">
        <v>7.929391986550854</v>
      </c>
      <c r="F45" s="9">
        <f t="shared" si="1"/>
        <v>849</v>
      </c>
      <c r="G45" s="7">
        <v>33.299084625443676</v>
      </c>
      <c r="H45" s="9">
        <f t="shared" si="2"/>
        <v>3565.3329908462542</v>
      </c>
      <c r="I45" s="7">
        <v>14.887456803960026</v>
      </c>
      <c r="J45" s="9">
        <f t="shared" si="3"/>
        <v>1594</v>
      </c>
      <c r="K45" s="7">
        <v>0.028019052956010086</v>
      </c>
      <c r="L45" s="9">
        <f t="shared" si="4"/>
        <v>3</v>
      </c>
      <c r="M45" s="7">
        <v>20.353073043153373</v>
      </c>
      <c r="N45" s="9">
        <f t="shared" si="5"/>
        <v>2179.2035307304313</v>
      </c>
      <c r="O45" s="7">
        <v>2.180861064109795</v>
      </c>
      <c r="P45" s="9">
        <f t="shared" si="6"/>
        <v>233.50479413423574</v>
      </c>
      <c r="Q45" s="7">
        <v>0.435052827843381</v>
      </c>
      <c r="R45" s="9">
        <f t="shared" si="7"/>
        <v>46.581106277190806</v>
      </c>
      <c r="S45" s="7">
        <v>13.300186451211934</v>
      </c>
      <c r="T45" s="9">
        <f t="shared" si="8"/>
        <v>367.2181479179615</v>
      </c>
      <c r="U45" s="7">
        <v>4.947549710349147</v>
      </c>
      <c r="V45" s="9">
        <f t="shared" si="11"/>
        <v>324.19729826209493</v>
      </c>
    </row>
    <row r="46" spans="1:21" ht="12.75">
      <c r="A46" s="4"/>
      <c r="B46" s="23"/>
      <c r="C46" s="23"/>
      <c r="D46" s="10"/>
      <c r="E46" s="7"/>
      <c r="G46" s="7"/>
      <c r="I46" s="7"/>
      <c r="K46" s="7"/>
      <c r="M46" s="7"/>
      <c r="O46" s="7"/>
      <c r="P46" s="9"/>
      <c r="Q46" s="7"/>
      <c r="S46" s="7"/>
      <c r="U46" s="7"/>
    </row>
    <row r="47" spans="1:22" ht="12.75">
      <c r="A47" s="4" t="s">
        <v>43</v>
      </c>
      <c r="B47" s="23">
        <f>0.625*D47</f>
        <v>4270</v>
      </c>
      <c r="C47" s="23">
        <v>2107</v>
      </c>
      <c r="D47" s="10">
        <v>6832</v>
      </c>
      <c r="E47" s="7">
        <v>64.3735362997658</v>
      </c>
      <c r="F47" s="9">
        <f aca="true" t="shared" si="12" ref="F47:F78">(E47/100)*D47</f>
        <v>4397.999999999999</v>
      </c>
      <c r="G47" s="7">
        <v>91.40807962529274</v>
      </c>
      <c r="H47" s="9">
        <f aca="true" t="shared" si="13" ref="H47:H78">(G47/100)*D47</f>
        <v>6245</v>
      </c>
      <c r="I47" s="7">
        <v>59.133489461358316</v>
      </c>
      <c r="J47" s="9">
        <f aca="true" t="shared" si="14" ref="J47:J78">(I47/100)*D47</f>
        <v>4040</v>
      </c>
      <c r="K47" s="7">
        <v>80.7523419203747</v>
      </c>
      <c r="L47" s="9">
        <f t="shared" si="4"/>
        <v>5517</v>
      </c>
      <c r="M47" s="7">
        <v>8.59192037470726</v>
      </c>
      <c r="N47" s="9">
        <f t="shared" si="5"/>
        <v>587.0000000000001</v>
      </c>
      <c r="O47" s="7">
        <v>11.007025761124122</v>
      </c>
      <c r="P47" s="9">
        <f t="shared" si="6"/>
        <v>752.0000000000001</v>
      </c>
      <c r="Q47" s="7">
        <v>29.099307159353348</v>
      </c>
      <c r="R47" s="9">
        <f t="shared" si="7"/>
        <v>1988.0646651270208</v>
      </c>
      <c r="S47" s="7">
        <v>12.16320246343341</v>
      </c>
      <c r="T47" s="9">
        <f t="shared" si="8"/>
        <v>256.27867590454196</v>
      </c>
      <c r="U47" s="7">
        <v>17.292043399638338</v>
      </c>
      <c r="V47" s="9">
        <f>((U47/100)*(0.625*D47))</f>
        <v>738.370253164557</v>
      </c>
    </row>
    <row r="48" spans="1:22" ht="12.75">
      <c r="A48" s="4" t="s">
        <v>44</v>
      </c>
      <c r="B48" s="23">
        <f aca="true" t="shared" si="15" ref="B48:B54">0.625*D48</f>
        <v>236836.875</v>
      </c>
      <c r="C48" s="23">
        <v>96612</v>
      </c>
      <c r="D48" s="10">
        <v>378939</v>
      </c>
      <c r="E48" s="7">
        <v>2.9223700912284034</v>
      </c>
      <c r="F48" s="9">
        <f t="shared" si="12"/>
        <v>11074</v>
      </c>
      <c r="G48" s="7">
        <v>20.1937515009012</v>
      </c>
      <c r="H48" s="9">
        <f t="shared" si="13"/>
        <v>76522</v>
      </c>
      <c r="I48" s="7">
        <v>8.24670989262124</v>
      </c>
      <c r="J48" s="9">
        <f t="shared" si="14"/>
        <v>31250</v>
      </c>
      <c r="K48" s="7">
        <v>5.665819564626497</v>
      </c>
      <c r="L48" s="9">
        <f t="shared" si="4"/>
        <v>21470</v>
      </c>
      <c r="M48" s="7">
        <v>2.9732091701892283</v>
      </c>
      <c r="N48" s="9">
        <f t="shared" si="5"/>
        <v>11266.64909742336</v>
      </c>
      <c r="O48" s="13">
        <v>3.3</v>
      </c>
      <c r="P48" s="9">
        <f t="shared" si="6"/>
        <v>12504.987000000001</v>
      </c>
      <c r="Q48" s="7">
        <v>2.6517662657448624</v>
      </c>
      <c r="R48" s="9">
        <f t="shared" si="7"/>
        <v>10048.576569750925</v>
      </c>
      <c r="S48" s="7">
        <v>15.611844895172885</v>
      </c>
      <c r="T48" s="9">
        <f t="shared" si="8"/>
        <v>15082.915590124428</v>
      </c>
      <c r="U48" s="7">
        <v>3.081663445563354</v>
      </c>
      <c r="V48" s="9">
        <f aca="true" t="shared" si="16" ref="V48:V54">((U48/100)*(0.625*D48))</f>
        <v>7298.515402489574</v>
      </c>
    </row>
    <row r="49" spans="1:22" ht="12.75">
      <c r="A49" s="4" t="s">
        <v>45</v>
      </c>
      <c r="B49" s="23">
        <f t="shared" si="15"/>
        <v>48895.625</v>
      </c>
      <c r="C49" s="23">
        <v>21782</v>
      </c>
      <c r="D49" s="10">
        <v>78233</v>
      </c>
      <c r="E49" s="7">
        <v>14.086307393394007</v>
      </c>
      <c r="F49" s="9">
        <f t="shared" si="12"/>
        <v>11020.140863073933</v>
      </c>
      <c r="G49" s="7">
        <v>44.47867268288318</v>
      </c>
      <c r="H49" s="9">
        <f t="shared" si="13"/>
        <v>34797</v>
      </c>
      <c r="I49" s="7">
        <v>24.035892781818415</v>
      </c>
      <c r="J49" s="9">
        <f t="shared" si="14"/>
        <v>18804</v>
      </c>
      <c r="K49" s="7">
        <v>15.573457411715685</v>
      </c>
      <c r="L49" s="9">
        <f t="shared" si="4"/>
        <v>12183.582936907533</v>
      </c>
      <c r="M49" s="7">
        <v>21.721290520503118</v>
      </c>
      <c r="N49" s="9">
        <f t="shared" si="5"/>
        <v>16993.217212905205</v>
      </c>
      <c r="O49" s="7">
        <v>6.573952168522235</v>
      </c>
      <c r="P49" s="9">
        <f t="shared" si="6"/>
        <v>5143</v>
      </c>
      <c r="Q49" s="7">
        <v>9.578258788491198</v>
      </c>
      <c r="R49" s="9">
        <f t="shared" si="7"/>
        <v>7493.359198000318</v>
      </c>
      <c r="S49" s="7" t="s">
        <v>75</v>
      </c>
      <c r="T49" s="9" t="s">
        <v>75</v>
      </c>
      <c r="U49" s="7">
        <v>2.5971046412921286</v>
      </c>
      <c r="V49" s="9">
        <f t="shared" si="16"/>
        <v>1269.8705462637943</v>
      </c>
    </row>
    <row r="50" spans="1:22" ht="12.75">
      <c r="A50" s="4" t="s">
        <v>46</v>
      </c>
      <c r="B50" s="23">
        <f t="shared" si="15"/>
        <v>1625.625</v>
      </c>
      <c r="C50" s="23">
        <v>836</v>
      </c>
      <c r="D50" s="10">
        <v>2601</v>
      </c>
      <c r="E50" s="7">
        <v>39.8</v>
      </c>
      <c r="F50" s="9">
        <f t="shared" si="12"/>
        <v>1035.1979999999999</v>
      </c>
      <c r="G50" s="7">
        <v>76</v>
      </c>
      <c r="H50" s="9">
        <f t="shared" si="13"/>
        <v>1976.76</v>
      </c>
      <c r="I50" s="7">
        <v>27.9</v>
      </c>
      <c r="J50" s="9">
        <f t="shared" si="14"/>
        <v>725.679</v>
      </c>
      <c r="K50" s="7">
        <v>67.28181468665898</v>
      </c>
      <c r="L50" s="9">
        <f t="shared" si="4"/>
        <v>1750</v>
      </c>
      <c r="M50" s="7">
        <v>7.958477508650519</v>
      </c>
      <c r="N50" s="9">
        <f t="shared" si="5"/>
        <v>207</v>
      </c>
      <c r="O50" s="7">
        <v>11.18800461361015</v>
      </c>
      <c r="P50" s="9">
        <f t="shared" si="6"/>
        <v>291</v>
      </c>
      <c r="Q50" s="7">
        <v>23.238380809595203</v>
      </c>
      <c r="R50" s="9">
        <f t="shared" si="7"/>
        <v>604.4302848575712</v>
      </c>
      <c r="S50" s="7">
        <v>25.136612021857925</v>
      </c>
      <c r="T50" s="9">
        <f t="shared" si="8"/>
        <v>210.14207650273224</v>
      </c>
      <c r="U50" s="7">
        <v>19.485530546623796</v>
      </c>
      <c r="V50" s="9">
        <f t="shared" si="16"/>
        <v>316.7616559485531</v>
      </c>
    </row>
    <row r="51" spans="1:22" ht="12.75">
      <c r="A51" s="4" t="s">
        <v>47</v>
      </c>
      <c r="B51" s="23">
        <f t="shared" si="15"/>
        <v>666.25</v>
      </c>
      <c r="C51" s="23">
        <v>271</v>
      </c>
      <c r="D51" s="10">
        <v>1066</v>
      </c>
      <c r="E51" s="7">
        <v>37.89868667917448</v>
      </c>
      <c r="F51" s="9">
        <f t="shared" si="12"/>
        <v>404</v>
      </c>
      <c r="G51" s="7">
        <v>67.16697936210132</v>
      </c>
      <c r="H51" s="9">
        <f t="shared" si="13"/>
        <v>716.0000000000001</v>
      </c>
      <c r="I51" s="7">
        <v>38.66415804327375</v>
      </c>
      <c r="J51" s="9">
        <f t="shared" si="14"/>
        <v>412.1599247412982</v>
      </c>
      <c r="K51" s="7">
        <v>20.637898686679176</v>
      </c>
      <c r="L51" s="9">
        <f t="shared" si="4"/>
        <v>220.00000000000003</v>
      </c>
      <c r="M51" s="7">
        <v>37.93755912961211</v>
      </c>
      <c r="N51" s="9">
        <f t="shared" si="5"/>
        <v>404.41438032166513</v>
      </c>
      <c r="O51" s="7">
        <v>13.414634146341463</v>
      </c>
      <c r="P51" s="9">
        <f t="shared" si="6"/>
        <v>143</v>
      </c>
      <c r="Q51" s="7">
        <v>5.043859649122807</v>
      </c>
      <c r="R51" s="9">
        <f t="shared" si="7"/>
        <v>53.76754385964913</v>
      </c>
      <c r="S51" s="7">
        <v>10.588235294117647</v>
      </c>
      <c r="T51" s="9">
        <f t="shared" si="8"/>
        <v>28.694117647058825</v>
      </c>
      <c r="U51" s="7">
        <v>14.174757281553399</v>
      </c>
      <c r="V51" s="9">
        <f t="shared" si="16"/>
        <v>94.43932038834951</v>
      </c>
    </row>
    <row r="52" spans="1:22" ht="12.75">
      <c r="A52" s="4" t="s">
        <v>48</v>
      </c>
      <c r="B52" s="23">
        <f t="shared" si="15"/>
        <v>11708.125</v>
      </c>
      <c r="C52" s="23">
        <v>5407</v>
      </c>
      <c r="D52" s="10">
        <v>18733</v>
      </c>
      <c r="E52" s="7">
        <v>23.552020498585385</v>
      </c>
      <c r="F52" s="9">
        <f t="shared" si="12"/>
        <v>4412</v>
      </c>
      <c r="G52" s="7">
        <v>59.776864357017025</v>
      </c>
      <c r="H52" s="9">
        <f t="shared" si="13"/>
        <v>11197.999999999998</v>
      </c>
      <c r="I52" s="7">
        <v>17.595809503447537</v>
      </c>
      <c r="J52" s="9">
        <f t="shared" si="14"/>
        <v>3296.222994280827</v>
      </c>
      <c r="K52" s="7">
        <v>16.44954618259477</v>
      </c>
      <c r="L52" s="9">
        <f t="shared" si="4"/>
        <v>3081.493486385478</v>
      </c>
      <c r="M52" s="7">
        <v>28.874723137593865</v>
      </c>
      <c r="N52" s="9">
        <f t="shared" si="5"/>
        <v>5409.101885365459</v>
      </c>
      <c r="O52" s="7">
        <v>18.93983878716703</v>
      </c>
      <c r="P52" s="9">
        <f t="shared" si="6"/>
        <v>3547.9999999999995</v>
      </c>
      <c r="Q52" s="7">
        <v>9.423152903990518</v>
      </c>
      <c r="R52" s="9">
        <f t="shared" si="7"/>
        <v>1765.2392335045438</v>
      </c>
      <c r="S52" s="7">
        <v>15.856236786469344</v>
      </c>
      <c r="T52" s="9">
        <f t="shared" si="8"/>
        <v>857.3467230443974</v>
      </c>
      <c r="U52" s="7">
        <v>7.789619617017589</v>
      </c>
      <c r="V52" s="9">
        <f t="shared" si="16"/>
        <v>912.0184017849406</v>
      </c>
    </row>
    <row r="53" spans="1:22" ht="12.75">
      <c r="A53" s="4" t="s">
        <v>49</v>
      </c>
      <c r="B53" s="23">
        <f t="shared" si="15"/>
        <v>20865.625</v>
      </c>
      <c r="C53" s="23">
        <v>9831</v>
      </c>
      <c r="D53" s="10">
        <v>33385</v>
      </c>
      <c r="E53" s="7">
        <v>15.994728329239802</v>
      </c>
      <c r="F53" s="9">
        <f t="shared" si="12"/>
        <v>5339.840052716708</v>
      </c>
      <c r="G53" s="7">
        <v>44.02576007188857</v>
      </c>
      <c r="H53" s="9">
        <f t="shared" si="13"/>
        <v>14698</v>
      </c>
      <c r="I53" s="7">
        <v>18.67549272150003</v>
      </c>
      <c r="J53" s="9">
        <f t="shared" si="14"/>
        <v>6234.813245072785</v>
      </c>
      <c r="K53" s="7">
        <v>15.572862063801109</v>
      </c>
      <c r="L53" s="9">
        <f t="shared" si="4"/>
        <v>5199.000000000001</v>
      </c>
      <c r="M53" s="7">
        <v>23.926196609357216</v>
      </c>
      <c r="N53" s="9">
        <f t="shared" si="5"/>
        <v>7987.760738033907</v>
      </c>
      <c r="O53" s="7">
        <v>3.1451250561629474</v>
      </c>
      <c r="P53" s="9">
        <f t="shared" si="6"/>
        <v>1050</v>
      </c>
      <c r="Q53" s="7">
        <v>10.915689558905639</v>
      </c>
      <c r="R53" s="9">
        <f t="shared" si="7"/>
        <v>3644.2029592406475</v>
      </c>
      <c r="S53" s="7" t="s">
        <v>75</v>
      </c>
      <c r="T53" s="9" t="s">
        <v>75</v>
      </c>
      <c r="U53" s="7">
        <v>2.7429162893000387</v>
      </c>
      <c r="V53" s="9">
        <f t="shared" si="16"/>
        <v>572.3266269892613</v>
      </c>
    </row>
    <row r="54" spans="1:22" ht="12.75">
      <c r="A54" s="4" t="s">
        <v>50</v>
      </c>
      <c r="B54" s="23">
        <f t="shared" si="15"/>
        <v>19461.875</v>
      </c>
      <c r="C54" s="23">
        <v>7743</v>
      </c>
      <c r="D54" s="10">
        <v>31139</v>
      </c>
      <c r="E54" s="7">
        <v>30.717107164648834</v>
      </c>
      <c r="F54" s="9">
        <f t="shared" si="12"/>
        <v>9565</v>
      </c>
      <c r="G54" s="7">
        <v>57.74566473988439</v>
      </c>
      <c r="H54" s="9">
        <f t="shared" si="13"/>
        <v>17981.4225433526</v>
      </c>
      <c r="I54" s="7">
        <v>16.33203764977995</v>
      </c>
      <c r="J54" s="9">
        <f t="shared" si="14"/>
        <v>5085.633203764978</v>
      </c>
      <c r="K54" s="7">
        <v>21.856133590237636</v>
      </c>
      <c r="L54" s="9">
        <f t="shared" si="4"/>
        <v>6805.781438664098</v>
      </c>
      <c r="M54" s="7">
        <v>37.233051799993575</v>
      </c>
      <c r="N54" s="9">
        <f t="shared" si="5"/>
        <v>11594</v>
      </c>
      <c r="O54" s="7">
        <v>22.4373795761079</v>
      </c>
      <c r="P54" s="9">
        <f t="shared" si="6"/>
        <v>6986.775626204239</v>
      </c>
      <c r="Q54" s="7">
        <v>10.269224568757053</v>
      </c>
      <c r="R54" s="9">
        <f t="shared" si="7"/>
        <v>3197.733838465259</v>
      </c>
      <c r="S54" s="7">
        <v>14.096989966555183</v>
      </c>
      <c r="T54" s="9">
        <f t="shared" si="8"/>
        <v>1091.529933110368</v>
      </c>
      <c r="U54" s="7">
        <v>3.4354861143307525</v>
      </c>
      <c r="V54" s="9">
        <f t="shared" si="16"/>
        <v>668.6100132134081</v>
      </c>
    </row>
    <row r="55" spans="1:21" ht="12.75">
      <c r="A55" s="4"/>
      <c r="B55" s="23"/>
      <c r="C55" s="23"/>
      <c r="D55" s="10"/>
      <c r="E55" s="7"/>
      <c r="G55" s="7"/>
      <c r="I55" s="7"/>
      <c r="K55" s="7"/>
      <c r="M55" s="7"/>
      <c r="O55" s="7"/>
      <c r="P55" s="9"/>
      <c r="Q55" s="7"/>
      <c r="S55" s="7"/>
      <c r="U55" s="7"/>
    </row>
    <row r="56" spans="1:22" ht="12.75">
      <c r="A56" s="4" t="s">
        <v>51</v>
      </c>
      <c r="B56" s="23">
        <f>0.612*D56</f>
        <v>2343.96</v>
      </c>
      <c r="C56" s="23">
        <v>1211</v>
      </c>
      <c r="D56" s="10">
        <v>3830</v>
      </c>
      <c r="E56" s="7">
        <v>31.201044386422975</v>
      </c>
      <c r="F56" s="9">
        <f t="shared" si="12"/>
        <v>1195</v>
      </c>
      <c r="G56" s="7">
        <v>57.83289817232376</v>
      </c>
      <c r="H56" s="9">
        <f t="shared" si="13"/>
        <v>2215</v>
      </c>
      <c r="I56" s="7">
        <v>14.804177545691905</v>
      </c>
      <c r="J56" s="9">
        <f t="shared" si="14"/>
        <v>566.9999999999999</v>
      </c>
      <c r="K56" s="7">
        <v>37.12793733681462</v>
      </c>
      <c r="L56" s="9">
        <f t="shared" si="4"/>
        <v>1422</v>
      </c>
      <c r="M56" s="7">
        <v>43.86422976501306</v>
      </c>
      <c r="N56" s="9">
        <f t="shared" si="5"/>
        <v>1680</v>
      </c>
      <c r="O56" s="7">
        <v>6.208543380206952</v>
      </c>
      <c r="P56" s="9">
        <f t="shared" si="6"/>
        <v>237.78721146192626</v>
      </c>
      <c r="Q56" s="7">
        <v>9.333333333333334</v>
      </c>
      <c r="R56" s="9">
        <f t="shared" si="7"/>
        <v>357.4666666666667</v>
      </c>
      <c r="S56" s="7">
        <v>9.232365145228215</v>
      </c>
      <c r="T56" s="9">
        <f t="shared" si="8"/>
        <v>111.80394190871368</v>
      </c>
      <c r="U56" s="7">
        <v>1.3464991023339319</v>
      </c>
      <c r="V56" s="9">
        <f>((U56/100)*(0.612*D56))</f>
        <v>31.561400359066432</v>
      </c>
    </row>
    <row r="57" spans="1:22" ht="12.75">
      <c r="A57" s="4" t="s">
        <v>52</v>
      </c>
      <c r="B57" s="23">
        <f aca="true" t="shared" si="17" ref="B57:B67">0.612*D57</f>
        <v>36423.18</v>
      </c>
      <c r="C57" s="23">
        <v>16005</v>
      </c>
      <c r="D57" s="10">
        <v>59515</v>
      </c>
      <c r="E57" s="7">
        <v>8.080180119631695</v>
      </c>
      <c r="F57" s="9">
        <f t="shared" si="12"/>
        <v>4808.919198198803</v>
      </c>
      <c r="G57" s="7">
        <v>22.409476602537175</v>
      </c>
      <c r="H57" s="9">
        <f t="shared" si="13"/>
        <v>13337</v>
      </c>
      <c r="I57" s="7" t="s">
        <v>75</v>
      </c>
      <c r="J57" s="9" t="s">
        <v>75</v>
      </c>
      <c r="K57" s="7">
        <v>15.006048793601721</v>
      </c>
      <c r="L57" s="9">
        <f t="shared" si="4"/>
        <v>8930.849939512063</v>
      </c>
      <c r="M57" s="7">
        <v>11.783385980240608</v>
      </c>
      <c r="N57" s="9">
        <f t="shared" si="5"/>
        <v>7012.882166140197</v>
      </c>
      <c r="O57" s="7">
        <v>2.297676793464386</v>
      </c>
      <c r="P57" s="9">
        <f t="shared" si="6"/>
        <v>1367.462343630329</v>
      </c>
      <c r="Q57" s="7">
        <v>5.339337407526536</v>
      </c>
      <c r="R57" s="9">
        <f t="shared" si="7"/>
        <v>3177.7066580894175</v>
      </c>
      <c r="S57" s="7">
        <v>2.6879947229551453</v>
      </c>
      <c r="T57" s="9">
        <f t="shared" si="8"/>
        <v>430.213555408971</v>
      </c>
      <c r="U57" s="7">
        <v>2.4025051313088785</v>
      </c>
      <c r="V57" s="9">
        <f aca="true" t="shared" si="18" ref="V57:V67">((U57/100)*(0.612*D57))</f>
        <v>875.0687684858692</v>
      </c>
    </row>
    <row r="58" spans="1:22" ht="12.75">
      <c r="A58" s="4" t="s">
        <v>53</v>
      </c>
      <c r="B58" s="23">
        <f t="shared" si="17"/>
        <v>9976.824</v>
      </c>
      <c r="C58" s="23">
        <v>4760</v>
      </c>
      <c r="D58" s="10">
        <v>16302</v>
      </c>
      <c r="E58" s="7">
        <v>10.471107839528893</v>
      </c>
      <c r="F58" s="9">
        <f t="shared" si="12"/>
        <v>1707</v>
      </c>
      <c r="G58" s="7">
        <v>24.377377008955957</v>
      </c>
      <c r="H58" s="9">
        <f t="shared" si="13"/>
        <v>3974.0000000000005</v>
      </c>
      <c r="I58" s="7">
        <v>9.090909090909092</v>
      </c>
      <c r="J58" s="9">
        <f t="shared" si="14"/>
        <v>1482</v>
      </c>
      <c r="K58" s="7">
        <v>10.986382039013618</v>
      </c>
      <c r="L58" s="9">
        <f t="shared" si="4"/>
        <v>1791</v>
      </c>
      <c r="M58" s="7">
        <v>11.881977671451356</v>
      </c>
      <c r="N58" s="9">
        <f t="shared" si="5"/>
        <v>1937</v>
      </c>
      <c r="O58" s="7">
        <v>3.998516778938261</v>
      </c>
      <c r="P58" s="9">
        <f t="shared" si="6"/>
        <v>651.8382053025153</v>
      </c>
      <c r="Q58" s="7">
        <v>5.597286164283983</v>
      </c>
      <c r="R58" s="9">
        <f t="shared" si="7"/>
        <v>912.469590501575</v>
      </c>
      <c r="S58" s="7">
        <v>2.9507376844211053</v>
      </c>
      <c r="T58" s="9">
        <f t="shared" si="8"/>
        <v>140.45511377844463</v>
      </c>
      <c r="U58" s="7">
        <v>2.013074608280585</v>
      </c>
      <c r="V58" s="9">
        <f t="shared" si="18"/>
        <v>200.84091065684342</v>
      </c>
    </row>
    <row r="59" spans="1:22" ht="12.75">
      <c r="A59" s="4" t="s">
        <v>54</v>
      </c>
      <c r="B59" s="23">
        <f t="shared" si="17"/>
        <v>2055.708</v>
      </c>
      <c r="C59" s="23">
        <v>940</v>
      </c>
      <c r="D59" s="10">
        <v>3359</v>
      </c>
      <c r="E59" s="7">
        <v>13.247990473355165</v>
      </c>
      <c r="F59" s="9">
        <f t="shared" si="12"/>
        <v>445</v>
      </c>
      <c r="G59" s="7">
        <v>38.64245311104495</v>
      </c>
      <c r="H59" s="9">
        <f t="shared" si="13"/>
        <v>1297.9999999999998</v>
      </c>
      <c r="I59" s="7">
        <v>23.04257219410539</v>
      </c>
      <c r="J59" s="9">
        <f t="shared" si="14"/>
        <v>774</v>
      </c>
      <c r="K59" s="7">
        <v>11.074724620422744</v>
      </c>
      <c r="L59" s="9">
        <f t="shared" si="4"/>
        <v>371.99999999999994</v>
      </c>
      <c r="M59" s="7">
        <v>17.08841917237273</v>
      </c>
      <c r="N59" s="9">
        <f t="shared" si="5"/>
        <v>574.0000000000001</v>
      </c>
      <c r="O59" s="7">
        <v>2.643573381950775</v>
      </c>
      <c r="P59" s="9">
        <f t="shared" si="6"/>
        <v>88.79762989972653</v>
      </c>
      <c r="Q59" s="7">
        <v>2.8328611898016995</v>
      </c>
      <c r="R59" s="9">
        <f t="shared" si="7"/>
        <v>95.15580736543909</v>
      </c>
      <c r="S59" s="7">
        <v>3.0120481927710845</v>
      </c>
      <c r="T59" s="9">
        <f t="shared" si="8"/>
        <v>28.313253012048193</v>
      </c>
      <c r="U59" s="7">
        <v>4.190844616376531</v>
      </c>
      <c r="V59" s="9">
        <f t="shared" si="18"/>
        <v>86.15152804642167</v>
      </c>
    </row>
    <row r="60" spans="1:22" ht="12.75">
      <c r="A60" s="4" t="s">
        <v>55</v>
      </c>
      <c r="B60" s="23">
        <f t="shared" si="17"/>
        <v>3527.5679999999998</v>
      </c>
      <c r="C60" s="23">
        <v>1845</v>
      </c>
      <c r="D60" s="10">
        <v>5764</v>
      </c>
      <c r="E60" s="7">
        <v>30.41290770298404</v>
      </c>
      <c r="F60" s="9">
        <f t="shared" si="12"/>
        <v>1753</v>
      </c>
      <c r="G60" s="7">
        <v>62.94240111034004</v>
      </c>
      <c r="H60" s="9">
        <f t="shared" si="13"/>
        <v>3628</v>
      </c>
      <c r="I60" s="7">
        <v>12.267916015963907</v>
      </c>
      <c r="J60" s="9">
        <f t="shared" si="14"/>
        <v>707.1226791601596</v>
      </c>
      <c r="K60" s="7">
        <v>15.926439972241498</v>
      </c>
      <c r="L60" s="9">
        <f t="shared" si="4"/>
        <v>918</v>
      </c>
      <c r="M60" s="7">
        <v>58.691880638445525</v>
      </c>
      <c r="N60" s="9">
        <f t="shared" si="5"/>
        <v>3383</v>
      </c>
      <c r="O60" s="7">
        <v>7.637781321991849</v>
      </c>
      <c r="P60" s="9">
        <f t="shared" si="6"/>
        <v>440.24171539961014</v>
      </c>
      <c r="Q60" s="7">
        <v>7.851758793969849</v>
      </c>
      <c r="R60" s="9">
        <f t="shared" si="7"/>
        <v>452.5753768844221</v>
      </c>
      <c r="S60" s="7">
        <v>19.289340101522843</v>
      </c>
      <c r="T60" s="9">
        <f t="shared" si="8"/>
        <v>355.88832487309645</v>
      </c>
      <c r="U60" s="7">
        <v>11.359345500314664</v>
      </c>
      <c r="V60" s="9">
        <f t="shared" si="18"/>
        <v>400.70863687853995</v>
      </c>
    </row>
    <row r="61" spans="1:22" ht="12.75">
      <c r="A61" s="4" t="s">
        <v>56</v>
      </c>
      <c r="B61" s="23">
        <f t="shared" si="17"/>
        <v>172.584</v>
      </c>
      <c r="C61" s="23">
        <v>82</v>
      </c>
      <c r="D61" s="10">
        <v>282</v>
      </c>
      <c r="E61" s="7">
        <v>5.319148936170213</v>
      </c>
      <c r="F61" s="9">
        <f t="shared" si="12"/>
        <v>15</v>
      </c>
      <c r="G61" s="7">
        <v>23.04964539007092</v>
      </c>
      <c r="H61" s="9">
        <f t="shared" si="13"/>
        <v>65</v>
      </c>
      <c r="I61" s="7">
        <v>10.357142857142858</v>
      </c>
      <c r="J61" s="9">
        <f t="shared" si="14"/>
        <v>29.20714285714286</v>
      </c>
      <c r="K61" s="7">
        <v>1.4184397163120568</v>
      </c>
      <c r="L61" s="9">
        <f t="shared" si="4"/>
        <v>4</v>
      </c>
      <c r="M61" s="7">
        <v>14.181818181818182</v>
      </c>
      <c r="N61" s="9">
        <f t="shared" si="5"/>
        <v>39.99272727272727</v>
      </c>
      <c r="O61" s="7" t="s">
        <v>75</v>
      </c>
      <c r="P61" s="9" t="s">
        <v>75</v>
      </c>
      <c r="Q61" s="7">
        <v>3.75</v>
      </c>
      <c r="R61" s="9">
        <f t="shared" si="7"/>
        <v>10.575</v>
      </c>
      <c r="S61" s="7">
        <v>6.756756756756757</v>
      </c>
      <c r="T61" s="9">
        <f t="shared" si="8"/>
        <v>5.540540540540541</v>
      </c>
      <c r="U61" s="7">
        <v>0.6134969325153374</v>
      </c>
      <c r="V61" s="9">
        <f t="shared" si="18"/>
        <v>1.05879754601227</v>
      </c>
    </row>
    <row r="62" spans="1:22" ht="12.75">
      <c r="A62" s="4" t="s">
        <v>57</v>
      </c>
      <c r="B62" s="23">
        <f t="shared" si="17"/>
        <v>2395.98</v>
      </c>
      <c r="C62" s="23">
        <v>1134</v>
      </c>
      <c r="D62" s="10">
        <v>3915</v>
      </c>
      <c r="E62" s="7">
        <v>52.490421455938694</v>
      </c>
      <c r="F62" s="9">
        <f t="shared" si="12"/>
        <v>2055</v>
      </c>
      <c r="G62" s="7">
        <v>69.96168582375479</v>
      </c>
      <c r="H62" s="9">
        <f t="shared" si="13"/>
        <v>2739</v>
      </c>
      <c r="I62" s="7">
        <v>42.57982120051086</v>
      </c>
      <c r="J62" s="9">
        <f t="shared" si="14"/>
        <v>1667.0000000000002</v>
      </c>
      <c r="K62" s="7">
        <v>44.8786717752235</v>
      </c>
      <c r="L62" s="9">
        <f t="shared" si="4"/>
        <v>1757</v>
      </c>
      <c r="M62" s="7">
        <v>49.757343550447</v>
      </c>
      <c r="N62" s="9">
        <f t="shared" si="5"/>
        <v>1948</v>
      </c>
      <c r="O62" s="7">
        <v>25.11640646398247</v>
      </c>
      <c r="P62" s="9">
        <f t="shared" si="6"/>
        <v>983.3073130649137</v>
      </c>
      <c r="Q62" s="7">
        <v>23.692003948667324</v>
      </c>
      <c r="R62" s="9">
        <f t="shared" si="7"/>
        <v>927.5419545903256</v>
      </c>
      <c r="S62" s="7">
        <v>16.19047619047619</v>
      </c>
      <c r="T62" s="9">
        <f t="shared" si="8"/>
        <v>183.59999999999997</v>
      </c>
      <c r="U62" s="7">
        <v>18.19438046982957</v>
      </c>
      <c r="V62" s="9">
        <f t="shared" si="18"/>
        <v>435.9337171810226</v>
      </c>
    </row>
    <row r="63" spans="1:22" ht="12.75">
      <c r="A63" s="4" t="s">
        <v>58</v>
      </c>
      <c r="B63" s="23">
        <f t="shared" si="17"/>
        <v>1550.196</v>
      </c>
      <c r="C63" s="23">
        <v>801</v>
      </c>
      <c r="D63" s="10">
        <v>2533</v>
      </c>
      <c r="E63" s="7">
        <v>26.46129541864139</v>
      </c>
      <c r="F63" s="9">
        <f t="shared" si="12"/>
        <v>670.2646129541864</v>
      </c>
      <c r="G63" s="7">
        <v>66.24555862613502</v>
      </c>
      <c r="H63" s="9">
        <f t="shared" si="13"/>
        <v>1678.0000000000002</v>
      </c>
      <c r="I63" s="7">
        <v>11.962100276352151</v>
      </c>
      <c r="J63" s="9">
        <f t="shared" si="14"/>
        <v>303</v>
      </c>
      <c r="K63" s="7">
        <v>16.85748124753257</v>
      </c>
      <c r="L63" s="9">
        <f t="shared" si="4"/>
        <v>426.99999999999994</v>
      </c>
      <c r="M63" s="7">
        <v>62.57402289774971</v>
      </c>
      <c r="N63" s="9">
        <f t="shared" si="5"/>
        <v>1585</v>
      </c>
      <c r="O63" s="7">
        <v>6.733870967741935</v>
      </c>
      <c r="P63" s="9">
        <f t="shared" si="6"/>
        <v>170.56895161290322</v>
      </c>
      <c r="Q63" s="7">
        <v>3.0405405405405403</v>
      </c>
      <c r="R63" s="9">
        <f t="shared" si="7"/>
        <v>77.01689189189189</v>
      </c>
      <c r="S63" s="7">
        <v>8.916083916083917</v>
      </c>
      <c r="T63" s="9">
        <f t="shared" si="8"/>
        <v>71.41783216783217</v>
      </c>
      <c r="U63" s="7">
        <v>11.035883547731888</v>
      </c>
      <c r="V63" s="9">
        <f t="shared" si="18"/>
        <v>171.0778253215978</v>
      </c>
    </row>
    <row r="64" spans="1:22" ht="12.75">
      <c r="A64" s="4" t="s">
        <v>59</v>
      </c>
      <c r="B64" s="23">
        <f t="shared" si="17"/>
        <v>6241.1759999999995</v>
      </c>
      <c r="C64" s="23">
        <v>2896</v>
      </c>
      <c r="D64" s="10">
        <v>10198</v>
      </c>
      <c r="E64" s="7">
        <v>35.43484655358368</v>
      </c>
      <c r="F64" s="9">
        <f t="shared" si="12"/>
        <v>3613.645651534464</v>
      </c>
      <c r="G64" s="7">
        <v>61.992547558344775</v>
      </c>
      <c r="H64" s="9">
        <f t="shared" si="13"/>
        <v>6322.000000000001</v>
      </c>
      <c r="I64" s="7">
        <v>22.926063934104725</v>
      </c>
      <c r="J64" s="9">
        <f t="shared" si="14"/>
        <v>2338</v>
      </c>
      <c r="K64" s="7">
        <v>25.64228280054913</v>
      </c>
      <c r="L64" s="9">
        <f t="shared" si="4"/>
        <v>2615</v>
      </c>
      <c r="M64" s="7">
        <v>56.07962345557952</v>
      </c>
      <c r="N64" s="9">
        <f t="shared" si="5"/>
        <v>5718.999999999999</v>
      </c>
      <c r="O64" s="7">
        <v>8.079800498753118</v>
      </c>
      <c r="P64" s="9">
        <f t="shared" si="6"/>
        <v>823.9780548628429</v>
      </c>
      <c r="Q64" s="7">
        <v>5.550699300699301</v>
      </c>
      <c r="R64" s="9">
        <f t="shared" si="7"/>
        <v>566.0603146853147</v>
      </c>
      <c r="S64" s="7">
        <v>7.430340557275541</v>
      </c>
      <c r="T64" s="9">
        <f t="shared" si="8"/>
        <v>215.18266253869967</v>
      </c>
      <c r="U64" s="7">
        <v>0.95222980479289</v>
      </c>
      <c r="V64" s="9">
        <f t="shared" si="18"/>
        <v>59.4303380415807</v>
      </c>
    </row>
    <row r="65" spans="1:22" ht="12.75">
      <c r="A65" s="4" t="s">
        <v>60</v>
      </c>
      <c r="B65" s="23">
        <f t="shared" si="17"/>
        <v>96.696</v>
      </c>
      <c r="C65" s="23">
        <v>40</v>
      </c>
      <c r="D65" s="10">
        <v>158</v>
      </c>
      <c r="E65" s="7">
        <v>12.025316455696203</v>
      </c>
      <c r="F65" s="9">
        <f t="shared" si="12"/>
        <v>19</v>
      </c>
      <c r="G65" s="7">
        <v>24.050632911392405</v>
      </c>
      <c r="H65" s="9">
        <f t="shared" si="13"/>
        <v>38</v>
      </c>
      <c r="I65" s="7">
        <v>14.838709677419354</v>
      </c>
      <c r="J65" s="9">
        <f t="shared" si="14"/>
        <v>23.44516129032258</v>
      </c>
      <c r="K65" s="7">
        <v>9.554140127388536</v>
      </c>
      <c r="L65" s="9">
        <f t="shared" si="4"/>
        <v>15.095541401273886</v>
      </c>
      <c r="M65" s="7">
        <v>8.333333333333334</v>
      </c>
      <c r="N65" s="9">
        <f t="shared" si="5"/>
        <v>13.166666666666668</v>
      </c>
      <c r="O65" s="7" t="s">
        <v>75</v>
      </c>
      <c r="P65" s="9" t="s">
        <v>75</v>
      </c>
      <c r="Q65" s="7">
        <v>17.391304347826086</v>
      </c>
      <c r="R65" s="9">
        <f t="shared" si="7"/>
        <v>27.478260869565215</v>
      </c>
      <c r="S65" s="7">
        <v>4.761904761904762</v>
      </c>
      <c r="T65" s="9">
        <f t="shared" si="8"/>
        <v>1.9047619047619047</v>
      </c>
      <c r="U65" s="7">
        <v>3.1914893617021276</v>
      </c>
      <c r="V65" s="9">
        <f t="shared" si="18"/>
        <v>3.086042553191489</v>
      </c>
    </row>
    <row r="66" spans="1:22" ht="12.75">
      <c r="A66" s="4" t="s">
        <v>76</v>
      </c>
      <c r="B66" s="23">
        <f t="shared" si="17"/>
        <v>251.53199999999998</v>
      </c>
      <c r="C66" s="23">
        <v>88</v>
      </c>
      <c r="D66" s="10">
        <v>411</v>
      </c>
      <c r="E66" s="7">
        <v>0.4</v>
      </c>
      <c r="F66" s="9">
        <f t="shared" si="12"/>
        <v>1.6440000000000001</v>
      </c>
      <c r="G66" s="7">
        <v>7.7</v>
      </c>
      <c r="H66" s="9">
        <f t="shared" si="13"/>
        <v>31.647</v>
      </c>
      <c r="I66" s="7">
        <v>3.3</v>
      </c>
      <c r="J66" s="9">
        <f t="shared" si="14"/>
        <v>13.563</v>
      </c>
      <c r="K66" s="7">
        <v>0</v>
      </c>
      <c r="L66" s="9">
        <f t="shared" si="4"/>
        <v>0</v>
      </c>
      <c r="M66" s="7">
        <v>0.9925558312655087</v>
      </c>
      <c r="N66" s="9">
        <f t="shared" si="5"/>
        <v>4.079404466501241</v>
      </c>
      <c r="O66" s="7" t="s">
        <v>75</v>
      </c>
      <c r="P66" s="9" t="s">
        <v>75</v>
      </c>
      <c r="Q66" s="7">
        <v>17.3</v>
      </c>
      <c r="R66" s="9">
        <f t="shared" si="7"/>
        <v>71.10300000000001</v>
      </c>
      <c r="S66" s="7">
        <v>2.4</v>
      </c>
      <c r="T66" s="9">
        <f t="shared" si="8"/>
        <v>2.112</v>
      </c>
      <c r="U66" s="7">
        <v>0.3508771929824561</v>
      </c>
      <c r="V66" s="9">
        <f t="shared" si="18"/>
        <v>0.8825684210526314</v>
      </c>
    </row>
    <row r="67" spans="1:22" ht="12.75">
      <c r="A67" s="4" t="s">
        <v>61</v>
      </c>
      <c r="B67" s="23">
        <f t="shared" si="17"/>
        <v>5953.536</v>
      </c>
      <c r="C67" s="23">
        <v>2798</v>
      </c>
      <c r="D67" s="10">
        <v>9728</v>
      </c>
      <c r="E67" s="7">
        <v>5.746299342105263</v>
      </c>
      <c r="F67" s="9">
        <f t="shared" si="12"/>
        <v>559</v>
      </c>
      <c r="G67" s="7">
        <v>19.20230263157895</v>
      </c>
      <c r="H67" s="9">
        <f t="shared" si="13"/>
        <v>1868.0000000000002</v>
      </c>
      <c r="I67" s="7">
        <v>1.9839638157894737</v>
      </c>
      <c r="J67" s="9">
        <f t="shared" si="14"/>
        <v>192.99999999999997</v>
      </c>
      <c r="K67" s="7">
        <v>5.160361842105263</v>
      </c>
      <c r="L67" s="9">
        <f t="shared" si="4"/>
        <v>501.99999999999994</v>
      </c>
      <c r="M67" s="7">
        <v>9.90953947368421</v>
      </c>
      <c r="N67" s="9">
        <f aca="true" t="shared" si="19" ref="N67:N78">(M67/100)*D67</f>
        <v>964</v>
      </c>
      <c r="O67" s="7">
        <v>6.208881578947368</v>
      </c>
      <c r="P67" s="9">
        <f aca="true" t="shared" si="20" ref="P67:P78">(O67/100)*D67</f>
        <v>604</v>
      </c>
      <c r="Q67" s="7">
        <v>8.402662229617304</v>
      </c>
      <c r="R67" s="9">
        <f aca="true" t="shared" si="21" ref="R67:R78">(Q67/100)*D67</f>
        <v>817.4109816971713</v>
      </c>
      <c r="S67" s="7" t="s">
        <v>75</v>
      </c>
      <c r="T67" s="9" t="s">
        <v>75</v>
      </c>
      <c r="U67" s="7">
        <v>2.1963824289405687</v>
      </c>
      <c r="V67" s="9">
        <f t="shared" si="18"/>
        <v>130.76241860465117</v>
      </c>
    </row>
    <row r="68" spans="1:21" ht="12.75">
      <c r="A68" s="4"/>
      <c r="B68" s="23"/>
      <c r="C68" s="23"/>
      <c r="D68" s="10"/>
      <c r="E68" s="7"/>
      <c r="G68" s="7"/>
      <c r="I68" s="7"/>
      <c r="K68" s="7"/>
      <c r="M68" s="7"/>
      <c r="O68" s="7"/>
      <c r="P68" s="9"/>
      <c r="Q68" s="7"/>
      <c r="S68" s="7"/>
      <c r="U68" s="7"/>
    </row>
    <row r="69" spans="1:22" ht="12.75">
      <c r="A69" s="4" t="s">
        <v>62</v>
      </c>
      <c r="B69" s="23">
        <f>0.528*D69</f>
        <v>15134.064</v>
      </c>
      <c r="C69" s="23">
        <v>8011</v>
      </c>
      <c r="D69" s="10">
        <v>28663</v>
      </c>
      <c r="E69" s="7">
        <v>18.148832990266197</v>
      </c>
      <c r="F69" s="9">
        <f t="shared" si="12"/>
        <v>5202</v>
      </c>
      <c r="G69" s="7">
        <v>48.26082405889125</v>
      </c>
      <c r="H69" s="9">
        <f t="shared" si="13"/>
        <v>13832.999999999998</v>
      </c>
      <c r="I69" s="7">
        <v>8.289721582583212</v>
      </c>
      <c r="J69" s="9">
        <f t="shared" si="14"/>
        <v>2376.082897215826</v>
      </c>
      <c r="K69" s="7">
        <v>6.238224827297467</v>
      </c>
      <c r="L69" s="9">
        <f aca="true" t="shared" si="22" ref="L69:L78">(K69/100)*D69</f>
        <v>1788.0623822482728</v>
      </c>
      <c r="M69" s="7">
        <v>41.88326413843631</v>
      </c>
      <c r="N69" s="9">
        <f t="shared" si="19"/>
        <v>12005</v>
      </c>
      <c r="O69" s="7">
        <v>6.759890380155998</v>
      </c>
      <c r="P69" s="9">
        <f t="shared" si="20"/>
        <v>1937.5873796641135</v>
      </c>
      <c r="Q69" s="7">
        <v>7.992808107224583</v>
      </c>
      <c r="R69" s="9">
        <f t="shared" si="21"/>
        <v>2290.9785877737822</v>
      </c>
      <c r="S69" s="7">
        <v>14</v>
      </c>
      <c r="T69" s="9">
        <f aca="true" t="shared" si="23" ref="T69:T78">(S69/100)*C69</f>
        <v>1121.5400000000002</v>
      </c>
      <c r="U69" s="7">
        <v>11.310502609566026</v>
      </c>
      <c r="V69" s="9">
        <f>((U69/100)*(0.528*D69))</f>
        <v>1711.7387036533923</v>
      </c>
    </row>
    <row r="70" spans="1:22" ht="12.75">
      <c r="A70" s="4" t="s">
        <v>78</v>
      </c>
      <c r="B70" s="23">
        <f>0.528*D70</f>
        <v>5862.912</v>
      </c>
      <c r="C70" s="23">
        <v>3556</v>
      </c>
      <c r="D70" s="10">
        <v>11104</v>
      </c>
      <c r="E70" s="7">
        <v>7</v>
      </c>
      <c r="F70" s="9">
        <f t="shared" si="12"/>
        <v>777.2800000000001</v>
      </c>
      <c r="G70" s="7">
        <v>26</v>
      </c>
      <c r="H70" s="9">
        <f t="shared" si="13"/>
        <v>2887.04</v>
      </c>
      <c r="I70" s="7">
        <v>13</v>
      </c>
      <c r="J70" s="9">
        <f t="shared" si="14"/>
        <v>1443.52</v>
      </c>
      <c r="K70" s="7">
        <v>6</v>
      </c>
      <c r="L70" s="9">
        <f t="shared" si="22"/>
        <v>666.24</v>
      </c>
      <c r="M70" s="7">
        <v>4</v>
      </c>
      <c r="N70" s="9">
        <f t="shared" si="19"/>
        <v>444.16</v>
      </c>
      <c r="O70" s="7" t="s">
        <v>75</v>
      </c>
      <c r="P70" s="9" t="s">
        <v>75</v>
      </c>
      <c r="Q70" s="7">
        <v>6</v>
      </c>
      <c r="R70" s="9">
        <f t="shared" si="21"/>
        <v>666.24</v>
      </c>
      <c r="S70" s="7">
        <v>8</v>
      </c>
      <c r="T70" s="9">
        <f t="shared" si="23"/>
        <v>284.48</v>
      </c>
      <c r="U70" s="7">
        <v>14</v>
      </c>
      <c r="V70" s="9">
        <f>((U70/100)*(0.528*D70))</f>
        <v>820.8076800000001</v>
      </c>
    </row>
    <row r="71" spans="1:22" ht="12.75">
      <c r="A71" s="4" t="s">
        <v>63</v>
      </c>
      <c r="B71" s="23">
        <f>0.528*D71</f>
        <v>6495.456</v>
      </c>
      <c r="C71" s="23">
        <v>3596</v>
      </c>
      <c r="D71" s="10">
        <v>12302</v>
      </c>
      <c r="E71" s="7">
        <v>45.642984880507235</v>
      </c>
      <c r="F71" s="9">
        <f t="shared" si="12"/>
        <v>5615</v>
      </c>
      <c r="G71" s="7">
        <v>63.12794667533734</v>
      </c>
      <c r="H71" s="9">
        <f t="shared" si="13"/>
        <v>7766</v>
      </c>
      <c r="I71" s="7">
        <v>37.08340107299626</v>
      </c>
      <c r="J71" s="9">
        <f t="shared" si="14"/>
        <v>4562</v>
      </c>
      <c r="K71" s="7">
        <v>43.45634856120956</v>
      </c>
      <c r="L71" s="9">
        <f t="shared" si="22"/>
        <v>5346</v>
      </c>
      <c r="M71" s="7">
        <v>40.69257031377012</v>
      </c>
      <c r="N71" s="9">
        <f t="shared" si="19"/>
        <v>5006</v>
      </c>
      <c r="O71" s="7">
        <v>6.6677575063405055</v>
      </c>
      <c r="P71" s="9">
        <f t="shared" si="20"/>
        <v>820.267528430009</v>
      </c>
      <c r="Q71" s="7">
        <v>10.21059349074665</v>
      </c>
      <c r="R71" s="9">
        <f t="shared" si="21"/>
        <v>1256.1072112316529</v>
      </c>
      <c r="S71" s="7">
        <v>8.99129874315179</v>
      </c>
      <c r="T71" s="9">
        <f t="shared" si="23"/>
        <v>323.32710280373834</v>
      </c>
      <c r="U71" s="7">
        <v>34.61432506887052</v>
      </c>
      <c r="V71" s="9">
        <f>((U71/100)*(0.528*D71))</f>
        <v>2248.3582545454547</v>
      </c>
    </row>
    <row r="72" spans="1:22" ht="12.75">
      <c r="A72" s="4" t="s">
        <v>64</v>
      </c>
      <c r="B72" s="23">
        <f>0.528*D72</f>
        <v>7644.384</v>
      </c>
      <c r="C72" s="23">
        <v>4728</v>
      </c>
      <c r="D72" s="10">
        <v>14478</v>
      </c>
      <c r="E72" s="7">
        <v>58.19864622185385</v>
      </c>
      <c r="F72" s="9">
        <f t="shared" si="12"/>
        <v>8426</v>
      </c>
      <c r="G72" s="7">
        <v>95.79361790302528</v>
      </c>
      <c r="H72" s="9">
        <f t="shared" si="13"/>
        <v>13869</v>
      </c>
      <c r="I72" s="7">
        <v>19.43627071395385</v>
      </c>
      <c r="J72" s="9">
        <f t="shared" si="14"/>
        <v>2813.9832739662384</v>
      </c>
      <c r="K72" s="7">
        <v>34.394860458690246</v>
      </c>
      <c r="L72" s="9">
        <f t="shared" si="22"/>
        <v>4979.687897209174</v>
      </c>
      <c r="M72" s="7">
        <v>89.05286496223931</v>
      </c>
      <c r="N72" s="9">
        <f t="shared" si="19"/>
        <v>12893.073789233007</v>
      </c>
      <c r="O72" s="7">
        <v>13.724271308191739</v>
      </c>
      <c r="P72" s="9">
        <f t="shared" si="20"/>
        <v>1986.9999999999998</v>
      </c>
      <c r="Q72" s="7">
        <v>26.80027965509205</v>
      </c>
      <c r="R72" s="9">
        <f t="shared" si="21"/>
        <v>3880.1444884642274</v>
      </c>
      <c r="S72" s="7">
        <v>30.204572803850784</v>
      </c>
      <c r="T72" s="9">
        <f t="shared" si="23"/>
        <v>1428.072202166065</v>
      </c>
      <c r="U72" s="7">
        <v>24.129534940345753</v>
      </c>
      <c r="V72" s="9">
        <f>((U72/100)*(0.528*D72))</f>
        <v>1844.5543082542004</v>
      </c>
    </row>
    <row r="73" spans="1:22" ht="12.75">
      <c r="A73" s="4" t="s">
        <v>65</v>
      </c>
      <c r="B73" s="23">
        <f>0.528*D73</f>
        <v>5435.76</v>
      </c>
      <c r="C73" s="23">
        <v>3909</v>
      </c>
      <c r="D73" s="10">
        <v>10295</v>
      </c>
      <c r="E73" s="7">
        <v>65.27440505099563</v>
      </c>
      <c r="F73" s="9">
        <f t="shared" si="12"/>
        <v>6719.999999999999</v>
      </c>
      <c r="G73" s="7">
        <v>85.83778533268577</v>
      </c>
      <c r="H73" s="9">
        <f t="shared" si="13"/>
        <v>8837</v>
      </c>
      <c r="I73" s="7">
        <v>49.75230694511899</v>
      </c>
      <c r="J73" s="9">
        <f t="shared" si="14"/>
        <v>5122</v>
      </c>
      <c r="K73" s="7">
        <v>58.92180670228266</v>
      </c>
      <c r="L73" s="9">
        <f t="shared" si="22"/>
        <v>6066</v>
      </c>
      <c r="M73" s="7">
        <v>59.096648858669255</v>
      </c>
      <c r="N73" s="9">
        <f t="shared" si="19"/>
        <v>6084</v>
      </c>
      <c r="O73" s="7">
        <v>8.975069252077562</v>
      </c>
      <c r="P73" s="9">
        <f t="shared" si="20"/>
        <v>923.983379501385</v>
      </c>
      <c r="Q73" s="7">
        <v>42.9289303661163</v>
      </c>
      <c r="R73" s="9">
        <f t="shared" si="21"/>
        <v>4419.533381191673</v>
      </c>
      <c r="S73" s="7">
        <v>6.527977044476327</v>
      </c>
      <c r="T73" s="9">
        <f t="shared" si="23"/>
        <v>255.1786226685796</v>
      </c>
      <c r="U73" s="7">
        <v>36.29616845012082</v>
      </c>
      <c r="V73" s="9">
        <f>((U73/100)*(0.528*D73))</f>
        <v>1972.9726061442875</v>
      </c>
    </row>
    <row r="74" spans="5:21" ht="12.75">
      <c r="E74" s="7"/>
      <c r="G74" s="7"/>
      <c r="I74" s="7"/>
      <c r="K74" s="7"/>
      <c r="M74" s="7"/>
      <c r="O74" s="7"/>
      <c r="P74" s="9"/>
      <c r="Q74" s="7"/>
      <c r="S74" s="7"/>
      <c r="U74" s="7"/>
    </row>
    <row r="75" spans="1:22" ht="12.75">
      <c r="A75" s="4" t="s">
        <v>66</v>
      </c>
      <c r="B75" s="23">
        <f>0.526*D75</f>
        <v>32871.844000000005</v>
      </c>
      <c r="C75" s="23">
        <v>18652</v>
      </c>
      <c r="D75" s="10">
        <v>62494</v>
      </c>
      <c r="E75" s="7">
        <v>53.98191855348428</v>
      </c>
      <c r="F75" s="9">
        <f t="shared" si="12"/>
        <v>33735.460180814465</v>
      </c>
      <c r="G75" s="7">
        <v>91.66653332266581</v>
      </c>
      <c r="H75" s="9">
        <f t="shared" si="13"/>
        <v>57286.08333466677</v>
      </c>
      <c r="I75" s="7">
        <v>2.456235798636669</v>
      </c>
      <c r="J75" s="9">
        <f t="shared" si="14"/>
        <v>1535.0000000000002</v>
      </c>
      <c r="K75" s="7">
        <v>24.62316382372708</v>
      </c>
      <c r="L75" s="9">
        <f t="shared" si="22"/>
        <v>15388</v>
      </c>
      <c r="M75" s="7">
        <v>89.67757420593648</v>
      </c>
      <c r="N75" s="9">
        <f t="shared" si="19"/>
        <v>56043.103224257946</v>
      </c>
      <c r="O75" s="7">
        <v>34.19922713610992</v>
      </c>
      <c r="P75" s="9">
        <f t="shared" si="20"/>
        <v>21372.465006440532</v>
      </c>
      <c r="Q75" s="7">
        <v>16.334599581362895</v>
      </c>
      <c r="R75" s="9">
        <f t="shared" si="21"/>
        <v>10208.144662376926</v>
      </c>
      <c r="S75" s="7">
        <v>30.191618632185698</v>
      </c>
      <c r="T75" s="9">
        <f t="shared" si="23"/>
        <v>5631.340707275276</v>
      </c>
      <c r="U75" s="7">
        <v>19.713821138211383</v>
      </c>
      <c r="V75" s="9">
        <f>((U75/100)*(0.526*D75))</f>
        <v>6480.296530991871</v>
      </c>
    </row>
    <row r="76" spans="1:22" ht="12.75">
      <c r="A76" s="4" t="s">
        <v>67</v>
      </c>
      <c r="B76" s="23">
        <f>0.526*D76</f>
        <v>210293.74800000002</v>
      </c>
      <c r="C76" s="23">
        <v>116399</v>
      </c>
      <c r="D76" s="10">
        <v>399798</v>
      </c>
      <c r="E76" s="7">
        <v>52.534161086751524</v>
      </c>
      <c r="F76" s="9">
        <f t="shared" si="12"/>
        <v>210030.5253416109</v>
      </c>
      <c r="G76" s="7">
        <v>78.22444890782072</v>
      </c>
      <c r="H76" s="9">
        <f t="shared" si="13"/>
        <v>312739.78224448906</v>
      </c>
      <c r="I76" s="7">
        <v>19.384539192292106</v>
      </c>
      <c r="J76" s="9">
        <f t="shared" si="14"/>
        <v>77498.99999999999</v>
      </c>
      <c r="K76" s="7">
        <v>68.27139773435019</v>
      </c>
      <c r="L76" s="9">
        <f t="shared" si="22"/>
        <v>272947.68271397735</v>
      </c>
      <c r="M76" s="7">
        <v>36.786168980757736</v>
      </c>
      <c r="N76" s="9">
        <f t="shared" si="19"/>
        <v>147070.36786168983</v>
      </c>
      <c r="O76" s="7">
        <v>25.85079129767617</v>
      </c>
      <c r="P76" s="9">
        <f t="shared" si="20"/>
        <v>103350.94659228339</v>
      </c>
      <c r="Q76" s="7">
        <v>21.282616126704394</v>
      </c>
      <c r="R76" s="9">
        <f t="shared" si="21"/>
        <v>85087.47362224162</v>
      </c>
      <c r="S76" s="7">
        <v>23.237115366295132</v>
      </c>
      <c r="T76" s="9">
        <f t="shared" si="23"/>
        <v>27047.76991521387</v>
      </c>
      <c r="U76" s="7">
        <v>15.599775891212277</v>
      </c>
      <c r="V76" s="9">
        <f>((U76/100)*(0.526*D76))</f>
        <v>32805.3534012307</v>
      </c>
    </row>
    <row r="77" spans="1:22" ht="12.75">
      <c r="A77" s="4" t="s">
        <v>68</v>
      </c>
      <c r="B77" s="23">
        <f>0.526*D77</f>
        <v>5744.446</v>
      </c>
      <c r="C77" s="23">
        <v>3564</v>
      </c>
      <c r="D77" s="10">
        <v>10921</v>
      </c>
      <c r="E77" s="7">
        <v>88.99368189726215</v>
      </c>
      <c r="F77" s="9">
        <f t="shared" si="12"/>
        <v>9718.999999999998</v>
      </c>
      <c r="G77" s="7">
        <v>98.1043956043956</v>
      </c>
      <c r="H77" s="9">
        <f t="shared" si="13"/>
        <v>10713.981043956044</v>
      </c>
      <c r="I77" s="7">
        <v>36.96547935170772</v>
      </c>
      <c r="J77" s="9">
        <f t="shared" si="14"/>
        <v>4037</v>
      </c>
      <c r="K77" s="7">
        <v>85.12956688947898</v>
      </c>
      <c r="L77" s="9">
        <f t="shared" si="22"/>
        <v>9297</v>
      </c>
      <c r="M77" s="7">
        <v>93.86503067484662</v>
      </c>
      <c r="N77" s="9">
        <f t="shared" si="19"/>
        <v>10250.999999999998</v>
      </c>
      <c r="O77" s="7">
        <v>29.214990894277772</v>
      </c>
      <c r="P77" s="9">
        <f t="shared" si="20"/>
        <v>3190.569155564075</v>
      </c>
      <c r="Q77" s="7">
        <v>32.49561659848042</v>
      </c>
      <c r="R77" s="9">
        <f t="shared" si="21"/>
        <v>3548.8462887200462</v>
      </c>
      <c r="S77" s="7">
        <v>23.581041544763018</v>
      </c>
      <c r="T77" s="9">
        <f t="shared" si="23"/>
        <v>840.4283206553539</v>
      </c>
      <c r="U77" s="7">
        <v>28.722789443267192</v>
      </c>
      <c r="V77" s="9">
        <f>((U77/100)*(0.526*D77))</f>
        <v>1649.9651292621845</v>
      </c>
    </row>
    <row r="78" spans="1:22" ht="12.75">
      <c r="A78" s="4" t="s">
        <v>69</v>
      </c>
      <c r="B78" s="23">
        <f>0.526*D78</f>
        <v>35889.506</v>
      </c>
      <c r="C78" s="23">
        <v>22210</v>
      </c>
      <c r="D78" s="10">
        <v>68231</v>
      </c>
      <c r="E78" s="7">
        <v>56.87087791294152</v>
      </c>
      <c r="F78" s="9">
        <f t="shared" si="12"/>
        <v>38803.56870877913</v>
      </c>
      <c r="G78" s="7">
        <v>81.3451758050096</v>
      </c>
      <c r="H78" s="9">
        <f t="shared" si="13"/>
        <v>55502.6269035161</v>
      </c>
      <c r="I78" s="7">
        <v>19.522204308955004</v>
      </c>
      <c r="J78" s="9">
        <f t="shared" si="14"/>
        <v>13320.195222043089</v>
      </c>
      <c r="K78" s="7">
        <v>51.02887292979628</v>
      </c>
      <c r="L78" s="9">
        <f t="shared" si="22"/>
        <v>34817.510288729296</v>
      </c>
      <c r="M78" s="7">
        <v>46.73603986516195</v>
      </c>
      <c r="N78" s="9">
        <f t="shared" si="19"/>
        <v>31888.46736039865</v>
      </c>
      <c r="O78" s="7">
        <v>37.27421741967312</v>
      </c>
      <c r="P78" s="9">
        <f t="shared" si="20"/>
        <v>25432.571287617167</v>
      </c>
      <c r="Q78" s="7">
        <v>33.294876145232436</v>
      </c>
      <c r="R78" s="9">
        <f t="shared" si="21"/>
        <v>22717.426942653547</v>
      </c>
      <c r="S78" s="7">
        <v>22.94133659997278</v>
      </c>
      <c r="T78" s="9">
        <f t="shared" si="23"/>
        <v>5095.270858853954</v>
      </c>
      <c r="U78" s="7">
        <v>38.43609179234716</v>
      </c>
      <c r="V78" s="9">
        <f>((U78/100)*(0.526*D78))</f>
        <v>13794.523469979944</v>
      </c>
    </row>
    <row r="79" spans="15:18" ht="12.75">
      <c r="O79" s="2"/>
      <c r="P79" s="2"/>
      <c r="Q79" s="2"/>
      <c r="R79" s="10"/>
    </row>
    <row r="80" spans="1:24" s="24" customFormat="1" ht="51">
      <c r="A80" s="24" t="s">
        <v>81</v>
      </c>
      <c r="B80" s="12" t="s">
        <v>110</v>
      </c>
      <c r="C80" s="12" t="s">
        <v>82</v>
      </c>
      <c r="D80" s="12" t="s">
        <v>83</v>
      </c>
      <c r="E80" s="2" t="s">
        <v>84</v>
      </c>
      <c r="F80" s="12" t="s">
        <v>132</v>
      </c>
      <c r="G80" s="12" t="s">
        <v>85</v>
      </c>
      <c r="H80" s="2" t="s">
        <v>70</v>
      </c>
      <c r="I80" s="12" t="s">
        <v>71</v>
      </c>
      <c r="J80" s="2" t="s">
        <v>72</v>
      </c>
      <c r="K80" s="12" t="s">
        <v>73</v>
      </c>
      <c r="L80" s="2" t="s">
        <v>74</v>
      </c>
      <c r="M80" s="12" t="s">
        <v>137</v>
      </c>
      <c r="N80" s="2" t="s">
        <v>138</v>
      </c>
      <c r="O80" s="12"/>
      <c r="P80" s="2"/>
      <c r="Q80" s="12"/>
      <c r="R80" s="2"/>
      <c r="S80" s="12"/>
      <c r="T80" s="2"/>
      <c r="U80" s="12"/>
      <c r="V80" s="2"/>
      <c r="W80" s="12"/>
      <c r="X80" s="2"/>
    </row>
    <row r="81" spans="1:14" ht="12.75">
      <c r="A81" s="19" t="s">
        <v>86</v>
      </c>
      <c r="B81" s="23">
        <f>0.536*D81</f>
        <v>170372.96000000002</v>
      </c>
      <c r="C81" s="11">
        <v>106434</v>
      </c>
      <c r="D81" s="11">
        <v>317860</v>
      </c>
      <c r="E81" s="8">
        <v>666488</v>
      </c>
      <c r="F81" s="9">
        <f>SUM(F2:F37)/SUM(D2:D37)*D81</f>
        <v>197164.47818729523</v>
      </c>
      <c r="G81" s="9">
        <f>SUM(H2:H37)/SUM(D2:D37)*D81</f>
        <v>260741.70040022623</v>
      </c>
      <c r="H81" s="9">
        <f>SUM(J2:J37)/SUM(D2:D37)*D81</f>
        <v>168092.79830635624</v>
      </c>
      <c r="I81" s="9">
        <f>SUM(L2:L37)/SUM(D2:D37)*D81</f>
        <v>110200.5235487683</v>
      </c>
      <c r="J81" s="9">
        <f>SUM(N2:N37)/SUM(D2:D37)*D81</f>
        <v>204607.90403954516</v>
      </c>
      <c r="K81" s="9">
        <f>SUM(P2:P37)/SUM(D2:D37)*D81</f>
        <v>90420.77284464559</v>
      </c>
      <c r="L81" s="9">
        <f>SUM(R2:R37)/SUM(D2:D37)*D81</f>
        <v>74746.51668570926</v>
      </c>
      <c r="M81" s="9">
        <f>SUM(T2:T37)/SUM(C2:C37)*C81</f>
        <v>18831.520338900416</v>
      </c>
      <c r="N81" s="9">
        <f>SUM(V2:V37)/SUM(B2:B37)*B81</f>
        <v>49280.88067022009</v>
      </c>
    </row>
    <row r="82" spans="1:14" ht="12.75">
      <c r="A82" s="19" t="s">
        <v>87</v>
      </c>
      <c r="B82" s="23">
        <f>0.612*D82</f>
        <v>52362.108</v>
      </c>
      <c r="C82" s="11">
        <v>20518</v>
      </c>
      <c r="D82" s="11">
        <v>85559</v>
      </c>
      <c r="E82" s="8">
        <v>65750</v>
      </c>
      <c r="F82" s="9">
        <f>SUM(F39:F45)/SUM(D39:D45)*D82</f>
        <v>7292.660335813437</v>
      </c>
      <c r="G82" s="9">
        <f>SUM(H39:H45)/SUM(D39:D45)*D82</f>
        <v>26082.307635099747</v>
      </c>
      <c r="H82" s="9">
        <f>SUM(J39:J45)/SUM(D39:D45)*D82</f>
        <v>12065.314795402133</v>
      </c>
      <c r="I82" s="9">
        <f>SUM(L39:L45)/SUM(D39:D45)*D82</f>
        <v>1192.906876630183</v>
      </c>
      <c r="J82" s="9">
        <f>SUM(N39:N45)/SUM(D39:D45)*D82</f>
        <v>13854.942701251224</v>
      </c>
      <c r="K82" s="9">
        <f>SUM(P39:P45)/SUM(D39:D45)*D82</f>
        <v>3555.125091096801</v>
      </c>
      <c r="L82" s="9">
        <f>SUM(R39:R45)/SUM(D39:D45)*D82</f>
        <v>1677.1372190502743</v>
      </c>
      <c r="M82" s="9">
        <f>SUM(T39:T45)/SUM(C39:C45)*C82</f>
        <v>1425.2026441591245</v>
      </c>
      <c r="N82" s="9">
        <f>SUM(V39:V45)/SUM(B39:B45)*B82</f>
        <v>3081.097687306922</v>
      </c>
    </row>
    <row r="83" spans="1:14" ht="12.75">
      <c r="A83" s="19" t="s">
        <v>88</v>
      </c>
      <c r="B83" s="23">
        <f>0.625*D83</f>
        <v>369138.125</v>
      </c>
      <c r="C83" s="11">
        <v>156018</v>
      </c>
      <c r="D83" s="11">
        <v>590621</v>
      </c>
      <c r="E83" s="8">
        <v>927170</v>
      </c>
      <c r="F83" s="9">
        <f>SUM(F47:F54)/SUM(D47:D54)*D83</f>
        <v>50652.29336578134</v>
      </c>
      <c r="G83" s="9">
        <f>SUM(H47:H54)/SUM(D47:D54)*D83</f>
        <v>175959.64450515757</v>
      </c>
      <c r="H83" s="9">
        <f>SUM(J47:J54)/SUM(D47:D54)*D83</f>
        <v>74880.92066610116</v>
      </c>
      <c r="I83" s="9">
        <f>SUM(L47:L54)/SUM(D47:D54)*D83</f>
        <v>60277.863926478545</v>
      </c>
      <c r="J83" s="9">
        <f>SUM(N47:N54)/SUM(D47:D54)*D83</f>
        <v>58372.069441537344</v>
      </c>
      <c r="K83" s="9">
        <f>SUM(P47:P54)/SUM(D47:D54)*D83</f>
        <v>32610.359250303805</v>
      </c>
      <c r="L83" s="9">
        <f>SUM(R47:R54)/SUM(D47:D54)*D83</f>
        <v>30870.009801991062</v>
      </c>
      <c r="M83" s="9">
        <f>SUM(T47:T54)/SUM(C47:C54)*C83</f>
        <v>18912.316943032485</v>
      </c>
      <c r="N83" s="9">
        <f>SUM(V47:V54)/SUM(B47:B54)*B83</f>
        <v>12726.182089913396</v>
      </c>
    </row>
    <row r="84" spans="1:14" ht="12.75">
      <c r="A84" s="19" t="s">
        <v>89</v>
      </c>
      <c r="B84" s="23">
        <f>0.612*D84</f>
        <v>118344.88799999999</v>
      </c>
      <c r="C84" s="11">
        <v>54816</v>
      </c>
      <c r="D84" s="11">
        <v>193374</v>
      </c>
      <c r="E84" s="8">
        <v>226084</v>
      </c>
      <c r="F84" s="9">
        <f>SUM(F56:F67)/SUM(D56:D67)*D84</f>
        <v>28077.903904252118</v>
      </c>
      <c r="G84" s="9">
        <f>SUM(H56:H67)/SUM(D56:D67)*D84</f>
        <v>62005.12345340747</v>
      </c>
      <c r="H84" s="9">
        <f>SUM(J56:J67)/SUM(D56:D67)*D84</f>
        <v>13498.983880202843</v>
      </c>
      <c r="I84" s="9">
        <f>SUM(L56:L67)/SUM(D56:D67)*D84</f>
        <v>31264.49806824549</v>
      </c>
      <c r="J84" s="9">
        <f>SUM(N56:N67)/SUM(D56:D67)*D84</f>
        <v>41444.03665156374</v>
      </c>
      <c r="K84" s="9">
        <f>SUM(P56:P67)/SUM(D56:D67)*D84</f>
        <v>8948.90331586144</v>
      </c>
      <c r="L84" s="9">
        <f>SUM(R56:R67)/SUM(D56:D67)*D84</f>
        <v>12490.765936065156</v>
      </c>
      <c r="M84" s="9">
        <f>SUM(T56:T67)/SUM(C56:C67)*C84</f>
        <v>2600.282691775229</v>
      </c>
      <c r="N84" s="9">
        <f>SUM(V56:V67)/SUM(B56:B67)*B84</f>
        <v>3995.2839717107</v>
      </c>
    </row>
    <row r="85" spans="1:14" ht="12.75">
      <c r="A85" s="19" t="s">
        <v>90</v>
      </c>
      <c r="B85" s="23">
        <f>0.528*D85</f>
        <v>80178.912</v>
      </c>
      <c r="C85" s="11">
        <v>43972</v>
      </c>
      <c r="D85" s="11">
        <v>151854</v>
      </c>
      <c r="E85" s="8">
        <v>239454</v>
      </c>
      <c r="F85" s="9">
        <f>SUM(F69:F73)/SUM(D69:D73)*D85</f>
        <v>52843.737527914425</v>
      </c>
      <c r="G85" s="9">
        <f>SUM(H69:H73)/SUM(D69:D73)*D85</f>
        <v>93260.19679550244</v>
      </c>
      <c r="H85" s="9">
        <f>SUM(J69:J73)/SUM(D69:D73)*D85</f>
        <v>32246.56737771897</v>
      </c>
      <c r="I85" s="9">
        <f>SUM(L69:L73)/SUM(D69:D73)*D85</f>
        <v>37243.16139476759</v>
      </c>
      <c r="J85" s="9">
        <f>SUM(N69:N73)/SUM(D69:D73)*D85</f>
        <v>71996.83024687268</v>
      </c>
      <c r="K85" s="9">
        <f>SUM(P69:P73)/SUM(D69:D73)*D85</f>
        <v>11202.672618158405</v>
      </c>
      <c r="L85" s="9">
        <f>SUM(R69:R73)/SUM(D69:D73)*D85</f>
        <v>24728.008889681405</v>
      </c>
      <c r="M85" s="9">
        <f>SUM(T69:T73)/SUM(C69:C73)*C85</f>
        <v>6304.989751013234</v>
      </c>
      <c r="N85" s="9">
        <f>SUM(V69:V73)/SUM(B69:B73)*B85</f>
        <v>16992.0905883256</v>
      </c>
    </row>
    <row r="86" spans="1:14" ht="12.75">
      <c r="A86" s="19" t="s">
        <v>80</v>
      </c>
      <c r="B86" s="23">
        <f>0.526*D86</f>
        <v>294357.49</v>
      </c>
      <c r="C86" s="11">
        <v>166566</v>
      </c>
      <c r="D86" s="11">
        <v>559615</v>
      </c>
      <c r="E86" s="8">
        <v>318878</v>
      </c>
      <c r="F86" s="9">
        <f>SUM(F75:F78)/SUM(D75:D78)*D86</f>
        <v>302097.83334212867</v>
      </c>
      <c r="G86" s="9">
        <f>SUM(H75:H78)/SUM(D75:D78)*D86</f>
        <v>450882.88322080206</v>
      </c>
      <c r="H86" s="9">
        <f>SUM(J75:J78)/SUM(D75:D78)*D86</f>
        <v>99626.10854342024</v>
      </c>
      <c r="I86" s="9">
        <f>SUM(L75:L78)/SUM(D75:D78)*D86</f>
        <v>343607.3070478381</v>
      </c>
      <c r="J86" s="9">
        <f>SUM(N75:N78)/SUM(D75:D78)*D86</f>
        <v>253483.69018523087</v>
      </c>
      <c r="K86" s="9">
        <f>SUM(P75:P78)/SUM(D75:D78)*D86</f>
        <v>158492.9017976573</v>
      </c>
      <c r="L86" s="9">
        <f>SUM(R75:R78)/SUM(D75:D78)*D86</f>
        <v>125641.5398835742</v>
      </c>
      <c r="M86" s="9">
        <f>SUM(T75:T78)/SUM(C75:C78)*C86</f>
        <v>39993.24986463345</v>
      </c>
      <c r="N86" s="9">
        <f>SUM(V75:V78)/SUM(B75:B78)*B86</f>
        <v>56566.89606734143</v>
      </c>
    </row>
    <row r="87" spans="1:23" s="15" customFormat="1" ht="12.75">
      <c r="A87" s="18" t="s">
        <v>91</v>
      </c>
      <c r="B87" s="16">
        <f>SUM(B81:B86)</f>
        <v>1084754.483</v>
      </c>
      <c r="C87" s="16">
        <v>548324</v>
      </c>
      <c r="D87" s="16">
        <v>1898883</v>
      </c>
      <c r="E87" s="17">
        <v>2443824</v>
      </c>
      <c r="F87" s="20">
        <f>SUM(F81:F86)</f>
        <v>638128.9066631852</v>
      </c>
      <c r="G87" s="20">
        <f aca="true" t="shared" si="24" ref="G87:M87">SUM(G81:G86)</f>
        <v>1068931.8560101953</v>
      </c>
      <c r="H87" s="20">
        <f t="shared" si="24"/>
        <v>400410.6935692016</v>
      </c>
      <c r="I87" s="20">
        <f t="shared" si="24"/>
        <v>583786.2608627281</v>
      </c>
      <c r="J87" s="20">
        <f t="shared" si="24"/>
        <v>643759.473266001</v>
      </c>
      <c r="K87" s="20">
        <f t="shared" si="24"/>
        <v>305230.73491772334</v>
      </c>
      <c r="L87" s="20">
        <f t="shared" si="24"/>
        <v>270153.97841607133</v>
      </c>
      <c r="M87" s="20">
        <f t="shared" si="24"/>
        <v>88067.56223351395</v>
      </c>
      <c r="N87" s="20">
        <f>SUM(N81:N86)</f>
        <v>142642.43107481816</v>
      </c>
      <c r="O87" s="21"/>
      <c r="P87" s="17"/>
      <c r="Q87" s="21"/>
      <c r="R87" s="20"/>
      <c r="S87" s="21"/>
      <c r="T87" s="20"/>
      <c r="U87" s="21"/>
      <c r="V87" s="20"/>
      <c r="W87" s="22"/>
    </row>
    <row r="90" spans="1:23" s="24" customFormat="1" ht="51">
      <c r="A90" s="24" t="s">
        <v>81</v>
      </c>
      <c r="B90" s="12" t="s">
        <v>110</v>
      </c>
      <c r="C90" s="12" t="s">
        <v>82</v>
      </c>
      <c r="D90" s="12" t="s">
        <v>83</v>
      </c>
      <c r="E90" s="2" t="s">
        <v>84</v>
      </c>
      <c r="F90" s="12" t="s">
        <v>133</v>
      </c>
      <c r="G90" s="2" t="s">
        <v>134</v>
      </c>
      <c r="H90" s="12" t="s">
        <v>115</v>
      </c>
      <c r="I90" s="2" t="s">
        <v>120</v>
      </c>
      <c r="J90" s="12" t="s">
        <v>122</v>
      </c>
      <c r="K90" s="2" t="s">
        <v>124</v>
      </c>
      <c r="L90" s="12" t="s">
        <v>126</v>
      </c>
      <c r="M90" s="2" t="s">
        <v>135</v>
      </c>
      <c r="N90" s="12" t="s">
        <v>136</v>
      </c>
      <c r="O90" s="2"/>
      <c r="P90" s="12"/>
      <c r="Q90" s="2"/>
      <c r="R90" s="12"/>
      <c r="S90" s="2"/>
      <c r="T90" s="12"/>
      <c r="U90" s="2"/>
      <c r="V90" s="12"/>
      <c r="W90" s="2"/>
    </row>
    <row r="91" spans="1:44" s="5" customFormat="1" ht="12.75">
      <c r="A91" s="19" t="s">
        <v>86</v>
      </c>
      <c r="B91" s="11">
        <v>170372.96</v>
      </c>
      <c r="C91" s="11">
        <v>106434</v>
      </c>
      <c r="D91" s="11">
        <v>317860</v>
      </c>
      <c r="E91" s="8">
        <v>666488</v>
      </c>
      <c r="F91" s="7">
        <f>(F81/D91)*100</f>
        <v>62.02871647495603</v>
      </c>
      <c r="G91" s="7">
        <f>(G81/D91)*100</f>
        <v>82.03035940358215</v>
      </c>
      <c r="H91" s="7">
        <f>(H81/D91)*100</f>
        <v>52.88265220737314</v>
      </c>
      <c r="I91" s="7">
        <f>(I81/D91)*100</f>
        <v>34.66951599722151</v>
      </c>
      <c r="J91" s="7">
        <f>(J81/D91)*100</f>
        <v>64.37044737920631</v>
      </c>
      <c r="K91" s="7">
        <f>(K81/D91)*100</f>
        <v>28.44672901423444</v>
      </c>
      <c r="L91" s="7">
        <f>(L81/D91)*100</f>
        <v>23.515546682724864</v>
      </c>
      <c r="M91" s="7">
        <f>(M81/C91)*100</f>
        <v>17.69314348695005</v>
      </c>
      <c r="N91" s="7">
        <f>(N81/B91)*100</f>
        <v>28.925294641954974</v>
      </c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spans="1:44" s="5" customFormat="1" ht="12.75">
      <c r="A92" s="19" t="s">
        <v>87</v>
      </c>
      <c r="B92" s="11">
        <v>52362.108</v>
      </c>
      <c r="C92" s="11">
        <v>20518</v>
      </c>
      <c r="D92" s="11">
        <v>85559</v>
      </c>
      <c r="E92" s="8">
        <v>65750</v>
      </c>
      <c r="F92" s="7">
        <f aca="true" t="shared" si="25" ref="F92:F97">(F82/D92)*100</f>
        <v>8.52354554846765</v>
      </c>
      <c r="G92" s="7">
        <f aca="true" t="shared" si="26" ref="G92:G97">(G82/D92)*100</f>
        <v>30.48458681740056</v>
      </c>
      <c r="H92" s="7">
        <f aca="true" t="shared" si="27" ref="H92:H97">(H82/D92)*100</f>
        <v>14.101748261903637</v>
      </c>
      <c r="I92" s="7">
        <f aca="true" t="shared" si="28" ref="I92:I97">(I82/D92)*100</f>
        <v>1.394250606751111</v>
      </c>
      <c r="J92" s="7">
        <f aca="true" t="shared" si="29" ref="J92:J97">(J82/D92)*100</f>
        <v>16.193436928027705</v>
      </c>
      <c r="K92" s="7">
        <f aca="true" t="shared" si="30" ref="K92:K97">(K82/D92)*100</f>
        <v>4.155173729352612</v>
      </c>
      <c r="L92" s="7">
        <f aca="true" t="shared" si="31" ref="L92:L97">(L82/D92)*100</f>
        <v>1.9602113384334485</v>
      </c>
      <c r="M92" s="7">
        <f aca="true" t="shared" si="32" ref="M92:M97">(M82/C92)*100</f>
        <v>6.946108997753798</v>
      </c>
      <c r="N92" s="7">
        <f aca="true" t="shared" si="33" ref="N92:N97">(N82/B92)*100</f>
        <v>5.884212467738927</v>
      </c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spans="1:44" s="5" customFormat="1" ht="12.75">
      <c r="A93" s="19" t="s">
        <v>88</v>
      </c>
      <c r="B93" s="11">
        <v>369138.125</v>
      </c>
      <c r="C93" s="11">
        <v>156018</v>
      </c>
      <c r="D93" s="11">
        <v>590621</v>
      </c>
      <c r="E93" s="8">
        <v>927170</v>
      </c>
      <c r="F93" s="7">
        <f t="shared" si="25"/>
        <v>8.57610775197315</v>
      </c>
      <c r="G93" s="7">
        <f t="shared" si="26"/>
        <v>29.79231089059779</v>
      </c>
      <c r="H93" s="7">
        <f t="shared" si="27"/>
        <v>12.678336981939545</v>
      </c>
      <c r="I93" s="7">
        <f t="shared" si="28"/>
        <v>10.205845021846251</v>
      </c>
      <c r="J93" s="7">
        <f t="shared" si="29"/>
        <v>9.883168638016146</v>
      </c>
      <c r="K93" s="7">
        <f t="shared" si="30"/>
        <v>5.521368060110258</v>
      </c>
      <c r="L93" s="7">
        <f t="shared" si="31"/>
        <v>5.226703724044872</v>
      </c>
      <c r="M93" s="7">
        <f t="shared" si="32"/>
        <v>12.121881413062905</v>
      </c>
      <c r="N93" s="7">
        <f t="shared" si="33"/>
        <v>3.447539343142461</v>
      </c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spans="1:44" s="5" customFormat="1" ht="12.75">
      <c r="A94" s="19" t="s">
        <v>89</v>
      </c>
      <c r="B94" s="11">
        <v>118344.88799999999</v>
      </c>
      <c r="C94" s="11">
        <v>54816</v>
      </c>
      <c r="D94" s="11">
        <v>193374</v>
      </c>
      <c r="E94" s="8">
        <v>226084</v>
      </c>
      <c r="F94" s="7">
        <f t="shared" si="25"/>
        <v>14.519999536779565</v>
      </c>
      <c r="G94" s="7">
        <f t="shared" si="26"/>
        <v>32.06487089960774</v>
      </c>
      <c r="H94" s="7">
        <f t="shared" si="27"/>
        <v>6.98076467374251</v>
      </c>
      <c r="I94" s="7">
        <f t="shared" si="28"/>
        <v>16.167891271962876</v>
      </c>
      <c r="J94" s="7">
        <f t="shared" si="29"/>
        <v>21.432062558339666</v>
      </c>
      <c r="K94" s="7">
        <f t="shared" si="30"/>
        <v>4.627769666998376</v>
      </c>
      <c r="L94" s="7">
        <f t="shared" si="31"/>
        <v>6.459382303756015</v>
      </c>
      <c r="M94" s="7">
        <f t="shared" si="32"/>
        <v>4.743656399181314</v>
      </c>
      <c r="N94" s="7">
        <f t="shared" si="33"/>
        <v>3.375966667618715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spans="1:44" s="5" customFormat="1" ht="12.75">
      <c r="A95" s="19" t="s">
        <v>90</v>
      </c>
      <c r="B95" s="11">
        <v>80178.912</v>
      </c>
      <c r="C95" s="11">
        <v>43972</v>
      </c>
      <c r="D95" s="11">
        <v>151854</v>
      </c>
      <c r="E95" s="8">
        <v>239454</v>
      </c>
      <c r="F95" s="7">
        <f t="shared" si="25"/>
        <v>34.799042190468754</v>
      </c>
      <c r="G95" s="7">
        <f t="shared" si="26"/>
        <v>61.414382759428435</v>
      </c>
      <c r="H95" s="7">
        <f t="shared" si="27"/>
        <v>21.235243969680724</v>
      </c>
      <c r="I95" s="7">
        <f t="shared" si="28"/>
        <v>24.525637385098573</v>
      </c>
      <c r="J95" s="7">
        <f t="shared" si="29"/>
        <v>47.41187604335261</v>
      </c>
      <c r="K95" s="7">
        <f t="shared" si="30"/>
        <v>7.377265411618004</v>
      </c>
      <c r="L95" s="7">
        <f t="shared" si="31"/>
        <v>16.284068177118417</v>
      </c>
      <c r="M95" s="7">
        <f t="shared" si="32"/>
        <v>14.338646754783122</v>
      </c>
      <c r="N95" s="7">
        <f t="shared" si="33"/>
        <v>21.19271784122688</v>
      </c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spans="1:44" s="5" customFormat="1" ht="12.75">
      <c r="A96" s="19" t="s">
        <v>80</v>
      </c>
      <c r="B96" s="11">
        <v>294357.49</v>
      </c>
      <c r="C96" s="11">
        <v>166566</v>
      </c>
      <c r="D96" s="11">
        <v>559615</v>
      </c>
      <c r="E96" s="8">
        <v>318878</v>
      </c>
      <c r="F96" s="7">
        <f t="shared" si="25"/>
        <v>53.983155087359826</v>
      </c>
      <c r="G96" s="7">
        <f t="shared" si="26"/>
        <v>80.57019258254373</v>
      </c>
      <c r="H96" s="7">
        <f t="shared" si="27"/>
        <v>17.80261582398975</v>
      </c>
      <c r="I96" s="7">
        <f t="shared" si="28"/>
        <v>61.40066064130485</v>
      </c>
      <c r="J96" s="7">
        <f t="shared" si="29"/>
        <v>45.29608573487681</v>
      </c>
      <c r="K96" s="7">
        <f t="shared" si="30"/>
        <v>28.321775112828874</v>
      </c>
      <c r="L96" s="7">
        <f t="shared" si="31"/>
        <v>22.451424619349766</v>
      </c>
      <c r="M96" s="7">
        <f t="shared" si="32"/>
        <v>24.010452231928152</v>
      </c>
      <c r="N96" s="7">
        <f t="shared" si="33"/>
        <v>19.217073792598732</v>
      </c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spans="1:44" s="22" customFormat="1" ht="12.75">
      <c r="A97" s="18" t="s">
        <v>91</v>
      </c>
      <c r="B97" s="16">
        <v>1084754.483</v>
      </c>
      <c r="C97" s="16">
        <v>548324</v>
      </c>
      <c r="D97" s="16">
        <v>1898883</v>
      </c>
      <c r="E97" s="21">
        <v>2443824</v>
      </c>
      <c r="F97" s="7">
        <f t="shared" si="25"/>
        <v>33.60548841941211</v>
      </c>
      <c r="G97" s="7">
        <f t="shared" si="26"/>
        <v>56.29266553074599</v>
      </c>
      <c r="H97" s="7">
        <f t="shared" si="27"/>
        <v>21.086643756840292</v>
      </c>
      <c r="I97" s="7">
        <f t="shared" si="28"/>
        <v>30.743666716839748</v>
      </c>
      <c r="J97" s="7">
        <f t="shared" si="29"/>
        <v>33.902008352594706</v>
      </c>
      <c r="K97" s="7">
        <f t="shared" si="30"/>
        <v>16.074225474540736</v>
      </c>
      <c r="L97" s="7">
        <f t="shared" si="31"/>
        <v>14.2269944180906</v>
      </c>
      <c r="M97" s="7">
        <f t="shared" si="32"/>
        <v>16.06122698140405</v>
      </c>
      <c r="N97" s="7">
        <f t="shared" si="33"/>
        <v>13.149743403717112</v>
      </c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</row>
    <row r="98" spans="6:44" ht="12.75">
      <c r="F98" s="8"/>
      <c r="H98" s="8"/>
      <c r="J98" s="8"/>
      <c r="L98" s="8"/>
      <c r="N98" s="8"/>
      <c r="R98" s="8"/>
      <c r="T98" s="8"/>
      <c r="V98" s="8"/>
      <c r="W98" s="6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</row>
    <row r="99" spans="6:44" ht="12.75">
      <c r="F99" s="8"/>
      <c r="H99" s="8"/>
      <c r="J99" s="8"/>
      <c r="L99" s="8"/>
      <c r="N99" s="8"/>
      <c r="R99" s="8"/>
      <c r="T99" s="8"/>
      <c r="V99" s="8"/>
      <c r="W99" s="6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</row>
    <row r="100" spans="11:23" s="32" customFormat="1" ht="12.75">
      <c r="K100" s="33"/>
      <c r="L100" s="31"/>
      <c r="M100" s="33"/>
      <c r="N100" s="31"/>
      <c r="O100" s="33"/>
      <c r="P100" s="31"/>
      <c r="Q100" s="33"/>
      <c r="R100" s="31"/>
      <c r="S100" s="33"/>
      <c r="T100" s="31"/>
      <c r="U100" s="33"/>
      <c r="V100" s="31"/>
      <c r="W100" s="33"/>
    </row>
    <row r="101" spans="11:44" s="4" customFormat="1" ht="12.75">
      <c r="K101" s="26"/>
      <c r="L101" s="27"/>
      <c r="M101" s="26"/>
      <c r="N101" s="27"/>
      <c r="O101" s="26"/>
      <c r="P101" s="27"/>
      <c r="Q101" s="26"/>
      <c r="R101" s="27"/>
      <c r="S101" s="26"/>
      <c r="T101" s="27"/>
      <c r="U101" s="26"/>
      <c r="V101" s="27"/>
      <c r="W101" s="26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</row>
    <row r="102" spans="11:44" s="4" customFormat="1" ht="12.75">
      <c r="K102" s="26"/>
      <c r="L102" s="27"/>
      <c r="M102" s="26"/>
      <c r="N102" s="27"/>
      <c r="O102" s="26"/>
      <c r="P102" s="27"/>
      <c r="Q102" s="26"/>
      <c r="R102" s="27"/>
      <c r="S102" s="26"/>
      <c r="T102" s="27"/>
      <c r="U102" s="26"/>
      <c r="V102" s="27"/>
      <c r="W102" s="26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</row>
    <row r="103" spans="11:44" s="4" customFormat="1" ht="12.75">
      <c r="K103" s="26"/>
      <c r="L103" s="27"/>
      <c r="M103" s="26"/>
      <c r="N103" s="27"/>
      <c r="O103" s="26"/>
      <c r="P103" s="27"/>
      <c r="Q103" s="26"/>
      <c r="R103" s="27"/>
      <c r="S103" s="26"/>
      <c r="T103" s="27"/>
      <c r="U103" s="26"/>
      <c r="V103" s="27"/>
      <c r="W103" s="26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</row>
    <row r="104" spans="11:44" s="4" customFormat="1" ht="12.75">
      <c r="K104" s="26"/>
      <c r="L104" s="27"/>
      <c r="M104" s="26"/>
      <c r="N104" s="27"/>
      <c r="O104" s="26"/>
      <c r="P104" s="27"/>
      <c r="Q104" s="26"/>
      <c r="R104" s="27"/>
      <c r="S104" s="26"/>
      <c r="T104" s="27"/>
      <c r="U104" s="26"/>
      <c r="V104" s="27"/>
      <c r="W104" s="26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</row>
    <row r="105" spans="11:44" s="4" customFormat="1" ht="12.75">
      <c r="K105" s="26"/>
      <c r="L105" s="27"/>
      <c r="M105" s="26"/>
      <c r="N105" s="27"/>
      <c r="O105" s="26"/>
      <c r="P105" s="27"/>
      <c r="Q105" s="26"/>
      <c r="R105" s="27"/>
      <c r="S105" s="26"/>
      <c r="T105" s="27"/>
      <c r="U105" s="26"/>
      <c r="V105" s="27"/>
      <c r="W105" s="26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</row>
    <row r="106" spans="11:44" s="4" customFormat="1" ht="12.75">
      <c r="K106" s="26"/>
      <c r="L106" s="27"/>
      <c r="M106" s="26"/>
      <c r="N106" s="27"/>
      <c r="O106" s="26"/>
      <c r="P106" s="27"/>
      <c r="Q106" s="26"/>
      <c r="R106" s="27"/>
      <c r="S106" s="26"/>
      <c r="T106" s="27"/>
      <c r="U106" s="26"/>
      <c r="V106" s="27"/>
      <c r="W106" s="26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</row>
    <row r="107" spans="11:44" s="18" customFormat="1" ht="12.75">
      <c r="K107" s="2"/>
      <c r="L107" s="12"/>
      <c r="M107" s="2"/>
      <c r="N107" s="12"/>
      <c r="O107" s="2"/>
      <c r="P107" s="12"/>
      <c r="Q107" s="2"/>
      <c r="R107" s="12"/>
      <c r="S107" s="2"/>
      <c r="T107" s="12"/>
      <c r="U107" s="2"/>
      <c r="V107" s="12"/>
      <c r="W107" s="2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</row>
    <row r="108" spans="2:44" ht="12.75">
      <c r="B108" s="8"/>
      <c r="C108" s="8"/>
      <c r="D108" s="8"/>
      <c r="F108" s="8"/>
      <c r="H108" s="8"/>
      <c r="J108" s="8"/>
      <c r="L108" s="8"/>
      <c r="N108" s="8"/>
      <c r="R108" s="8"/>
      <c r="T108" s="8"/>
      <c r="V108" s="8"/>
      <c r="W108" s="6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</row>
    <row r="109" spans="2:44" ht="12.75">
      <c r="B109" s="8"/>
      <c r="C109" s="8"/>
      <c r="D109" s="8"/>
      <c r="F109" s="8"/>
      <c r="H109" s="8"/>
      <c r="J109" s="8"/>
      <c r="L109" s="8"/>
      <c r="N109" s="8"/>
      <c r="R109" s="8"/>
      <c r="T109" s="8"/>
      <c r="V109" s="8"/>
      <c r="W109" s="6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</row>
    <row r="110" spans="2:44" ht="12.75">
      <c r="B110" s="8"/>
      <c r="C110" s="8"/>
      <c r="D110" s="8"/>
      <c r="F110" s="8"/>
      <c r="H110" s="8"/>
      <c r="J110" s="8"/>
      <c r="L110" s="8"/>
      <c r="N110" s="8"/>
      <c r="R110" s="8"/>
      <c r="T110" s="8"/>
      <c r="V110" s="8"/>
      <c r="W110" s="6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</row>
    <row r="111" spans="6:44" ht="12.75">
      <c r="F111" s="8"/>
      <c r="H111" s="8"/>
      <c r="J111" s="8"/>
      <c r="L111" s="8"/>
      <c r="N111" s="8"/>
      <c r="R111" s="8"/>
      <c r="T111" s="8"/>
      <c r="V111" s="8"/>
      <c r="W111" s="6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</row>
    <row r="112" spans="6:44" ht="12.75">
      <c r="F112" s="8"/>
      <c r="H112" s="8"/>
      <c r="J112" s="8"/>
      <c r="L112" s="8"/>
      <c r="N112" s="8"/>
      <c r="R112" s="8"/>
      <c r="T112" s="8"/>
      <c r="V112" s="8"/>
      <c r="W112" s="6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</row>
    <row r="113" spans="6:44" ht="12.75">
      <c r="F113" s="8"/>
      <c r="H113" s="8"/>
      <c r="J113" s="8"/>
      <c r="L113" s="8"/>
      <c r="N113" s="8"/>
      <c r="R113" s="8"/>
      <c r="T113" s="8"/>
      <c r="V113" s="8"/>
      <c r="W113" s="6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</row>
    <row r="114" spans="6:44" ht="12.75">
      <c r="F114" s="8"/>
      <c r="H114" s="8"/>
      <c r="J114" s="8"/>
      <c r="L114" s="8"/>
      <c r="N114" s="8"/>
      <c r="R114" s="8"/>
      <c r="T114" s="8"/>
      <c r="V114" s="8"/>
      <c r="W114" s="6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</row>
    <row r="115" spans="6:44" ht="12.75">
      <c r="F115" s="8"/>
      <c r="H115" s="8"/>
      <c r="J115" s="8"/>
      <c r="L115" s="8"/>
      <c r="N115" s="8"/>
      <c r="R115" s="8"/>
      <c r="T115" s="8"/>
      <c r="V115" s="8"/>
      <c r="W115" s="6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</row>
    <row r="116" spans="6:44" ht="12.75">
      <c r="F116" s="8"/>
      <c r="H116" s="8"/>
      <c r="J116" s="8"/>
      <c r="L116" s="8"/>
      <c r="N116" s="8"/>
      <c r="R116" s="8"/>
      <c r="T116" s="8"/>
      <c r="V116" s="8"/>
      <c r="W116" s="6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</row>
    <row r="117" spans="6:44" ht="12.75">
      <c r="F117" s="8"/>
      <c r="H117" s="8"/>
      <c r="J117" s="8"/>
      <c r="L117" s="8"/>
      <c r="N117" s="8"/>
      <c r="R117" s="8"/>
      <c r="T117" s="8"/>
      <c r="V117" s="8"/>
      <c r="W117" s="6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</row>
    <row r="118" spans="6:44" ht="12.75">
      <c r="F118" s="8"/>
      <c r="H118" s="8"/>
      <c r="J118" s="8"/>
      <c r="L118" s="8"/>
      <c r="N118" s="8"/>
      <c r="R118" s="8"/>
      <c r="T118" s="8"/>
      <c r="V118" s="8"/>
      <c r="W118" s="6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</row>
    <row r="119" spans="6:44" ht="12.75">
      <c r="F119" s="8"/>
      <c r="H119" s="8"/>
      <c r="J119" s="8"/>
      <c r="L119" s="8"/>
      <c r="N119" s="8"/>
      <c r="R119" s="8"/>
      <c r="T119" s="8"/>
      <c r="V119" s="8"/>
      <c r="W119" s="6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</row>
    <row r="120" spans="6:44" ht="12.75">
      <c r="F120" s="8"/>
      <c r="H120" s="8"/>
      <c r="J120" s="8"/>
      <c r="L120" s="8"/>
      <c r="N120" s="8"/>
      <c r="R120" s="8"/>
      <c r="T120" s="8"/>
      <c r="V120" s="8"/>
      <c r="W120" s="6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</row>
    <row r="121" spans="6:44" ht="12.75">
      <c r="F121" s="8"/>
      <c r="H121" s="8"/>
      <c r="J121" s="8"/>
      <c r="L121" s="8"/>
      <c r="N121" s="8"/>
      <c r="R121" s="8"/>
      <c r="T121" s="8"/>
      <c r="V121" s="8"/>
      <c r="W121" s="6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</row>
    <row r="122" spans="6:44" ht="12.75">
      <c r="F122" s="8"/>
      <c r="H122" s="8"/>
      <c r="J122" s="8"/>
      <c r="L122" s="8"/>
      <c r="N122" s="8"/>
      <c r="R122" s="8"/>
      <c r="T122" s="8"/>
      <c r="V122" s="8"/>
      <c r="W122" s="6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</row>
    <row r="123" spans="6:44" ht="12.75">
      <c r="F123" s="8"/>
      <c r="H123" s="8"/>
      <c r="J123" s="8"/>
      <c r="L123" s="8"/>
      <c r="N123" s="8"/>
      <c r="R123" s="8"/>
      <c r="T123" s="8"/>
      <c r="V123" s="8"/>
      <c r="W123" s="6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</row>
    <row r="124" spans="6:44" ht="12.75">
      <c r="F124" s="8"/>
      <c r="H124" s="8"/>
      <c r="J124" s="8"/>
      <c r="L124" s="8"/>
      <c r="N124" s="8"/>
      <c r="R124" s="8"/>
      <c r="T124" s="8"/>
      <c r="V124" s="8"/>
      <c r="W124" s="6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</row>
    <row r="125" spans="6:44" ht="12.75">
      <c r="F125" s="8"/>
      <c r="H125" s="8"/>
      <c r="J125" s="8"/>
      <c r="L125" s="8"/>
      <c r="N125" s="8"/>
      <c r="R125" s="8"/>
      <c r="T125" s="8"/>
      <c r="V125" s="8"/>
      <c r="W125" s="6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</row>
    <row r="126" spans="6:44" ht="12.75">
      <c r="F126" s="8"/>
      <c r="H126" s="8"/>
      <c r="J126" s="8"/>
      <c r="L126" s="8"/>
      <c r="N126" s="8"/>
      <c r="R126" s="8"/>
      <c r="T126" s="8"/>
      <c r="V126" s="8"/>
      <c r="W126" s="6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</row>
    <row r="127" spans="6:44" ht="12.75">
      <c r="F127" s="8"/>
      <c r="H127" s="8"/>
      <c r="J127" s="8"/>
      <c r="L127" s="8"/>
      <c r="N127" s="8"/>
      <c r="R127" s="8"/>
      <c r="T127" s="8"/>
      <c r="V127" s="8"/>
      <c r="W127" s="6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</row>
    <row r="128" spans="6:44" ht="12.75">
      <c r="F128" s="8"/>
      <c r="H128" s="8"/>
      <c r="J128" s="8"/>
      <c r="L128" s="8"/>
      <c r="N128" s="8"/>
      <c r="R128" s="8"/>
      <c r="T128" s="8"/>
      <c r="V128" s="8"/>
      <c r="W128" s="6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</row>
    <row r="129" spans="6:44" ht="12.75">
      <c r="F129" s="8"/>
      <c r="H129" s="8"/>
      <c r="J129" s="8"/>
      <c r="L129" s="8"/>
      <c r="N129" s="8"/>
      <c r="R129" s="8"/>
      <c r="T129" s="8"/>
      <c r="V129" s="8"/>
      <c r="W129" s="6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</row>
    <row r="130" spans="6:44" ht="12.75">
      <c r="F130" s="8"/>
      <c r="H130" s="8"/>
      <c r="J130" s="8"/>
      <c r="L130" s="8"/>
      <c r="N130" s="8"/>
      <c r="R130" s="8"/>
      <c r="T130" s="8"/>
      <c r="V130" s="8"/>
      <c r="W130" s="6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</row>
    <row r="131" spans="6:44" ht="12.75">
      <c r="F131" s="8"/>
      <c r="H131" s="8"/>
      <c r="J131" s="8"/>
      <c r="L131" s="8"/>
      <c r="N131" s="8"/>
      <c r="R131" s="8"/>
      <c r="T131" s="8"/>
      <c r="V131" s="8"/>
      <c r="W131" s="6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</row>
    <row r="132" spans="6:44" ht="12.75">
      <c r="F132" s="8"/>
      <c r="H132" s="8"/>
      <c r="J132" s="8"/>
      <c r="L132" s="8"/>
      <c r="N132" s="8"/>
      <c r="R132" s="8"/>
      <c r="T132" s="8"/>
      <c r="V132" s="8"/>
      <c r="W132" s="6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</row>
    <row r="133" spans="6:44" ht="12.75">
      <c r="F133" s="8"/>
      <c r="H133" s="8"/>
      <c r="J133" s="8"/>
      <c r="L133" s="8"/>
      <c r="N133" s="8"/>
      <c r="R133" s="8"/>
      <c r="T133" s="8"/>
      <c r="V133" s="8"/>
      <c r="W133" s="6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</row>
    <row r="134" spans="6:44" ht="12.75">
      <c r="F134" s="8"/>
      <c r="H134" s="8"/>
      <c r="J134" s="8"/>
      <c r="L134" s="8"/>
      <c r="N134" s="8"/>
      <c r="R134" s="8"/>
      <c r="T134" s="8"/>
      <c r="V134" s="8"/>
      <c r="W134" s="6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</row>
    <row r="135" spans="6:44" ht="12.75">
      <c r="F135" s="8"/>
      <c r="H135" s="8"/>
      <c r="J135" s="8"/>
      <c r="L135" s="8"/>
      <c r="N135" s="8"/>
      <c r="R135" s="8"/>
      <c r="T135" s="8"/>
      <c r="V135" s="8"/>
      <c r="W135" s="6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</row>
    <row r="136" spans="6:44" ht="12.75">
      <c r="F136" s="8"/>
      <c r="H136" s="8"/>
      <c r="J136" s="8"/>
      <c r="L136" s="8"/>
      <c r="N136" s="8"/>
      <c r="R136" s="8"/>
      <c r="T136" s="8"/>
      <c r="V136" s="8"/>
      <c r="W136" s="6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</row>
    <row r="137" spans="6:44" ht="12.75">
      <c r="F137" s="8"/>
      <c r="H137" s="8"/>
      <c r="J137" s="8"/>
      <c r="L137" s="8"/>
      <c r="N137" s="8"/>
      <c r="R137" s="8"/>
      <c r="T137" s="8"/>
      <c r="V137" s="8"/>
      <c r="W137" s="6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</row>
    <row r="138" spans="6:44" ht="12.75">
      <c r="F138" s="8"/>
      <c r="H138" s="8"/>
      <c r="J138" s="8"/>
      <c r="L138" s="8"/>
      <c r="N138" s="8"/>
      <c r="R138" s="8"/>
      <c r="T138" s="8"/>
      <c r="V138" s="8"/>
      <c r="W138" s="6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</row>
    <row r="139" spans="6:44" ht="12.75">
      <c r="F139" s="8"/>
      <c r="H139" s="8"/>
      <c r="J139" s="8"/>
      <c r="L139" s="8"/>
      <c r="N139" s="8"/>
      <c r="R139" s="8"/>
      <c r="T139" s="8"/>
      <c r="V139" s="8"/>
      <c r="W139" s="6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</row>
    <row r="140" spans="6:44" ht="12.75">
      <c r="F140" s="8"/>
      <c r="H140" s="8"/>
      <c r="J140" s="8"/>
      <c r="L140" s="8"/>
      <c r="N140" s="8"/>
      <c r="R140" s="8"/>
      <c r="T140" s="8"/>
      <c r="V140" s="8"/>
      <c r="W140" s="6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</row>
    <row r="141" spans="6:44" ht="12.75">
      <c r="F141" s="8"/>
      <c r="H141" s="8"/>
      <c r="J141" s="8"/>
      <c r="L141" s="8"/>
      <c r="N141" s="8"/>
      <c r="R141" s="8"/>
      <c r="T141" s="8"/>
      <c r="V141" s="8"/>
      <c r="W141" s="6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</row>
    <row r="142" spans="6:44" ht="12.75">
      <c r="F142" s="8"/>
      <c r="H142" s="8"/>
      <c r="J142" s="8"/>
      <c r="L142" s="8"/>
      <c r="N142" s="8"/>
      <c r="R142" s="8"/>
      <c r="T142" s="8"/>
      <c r="V142" s="8"/>
      <c r="W142" s="6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</row>
    <row r="143" spans="6:44" ht="12.75">
      <c r="F143" s="8"/>
      <c r="H143" s="8"/>
      <c r="J143" s="8"/>
      <c r="L143" s="8"/>
      <c r="N143" s="8"/>
      <c r="R143" s="8"/>
      <c r="T143" s="8"/>
      <c r="V143" s="8"/>
      <c r="W143" s="6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</row>
    <row r="144" spans="6:44" ht="12.75">
      <c r="F144" s="8"/>
      <c r="H144" s="8"/>
      <c r="J144" s="8"/>
      <c r="L144" s="8"/>
      <c r="N144" s="8"/>
      <c r="R144" s="8"/>
      <c r="T144" s="8"/>
      <c r="V144" s="8"/>
      <c r="W144" s="6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</row>
    <row r="145" spans="6:44" ht="12.75">
      <c r="F145" s="8"/>
      <c r="H145" s="8"/>
      <c r="J145" s="8"/>
      <c r="L145" s="8"/>
      <c r="N145" s="8"/>
      <c r="R145" s="8"/>
      <c r="T145" s="8"/>
      <c r="V145" s="8"/>
      <c r="W145" s="6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</row>
    <row r="146" spans="6:44" ht="12.75">
      <c r="F146" s="8"/>
      <c r="H146" s="8"/>
      <c r="J146" s="8"/>
      <c r="L146" s="8"/>
      <c r="N146" s="8"/>
      <c r="R146" s="8"/>
      <c r="T146" s="8"/>
      <c r="V146" s="8"/>
      <c r="W146" s="6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</row>
    <row r="147" spans="6:44" ht="12.75">
      <c r="F147" s="8"/>
      <c r="H147" s="8"/>
      <c r="J147" s="8"/>
      <c r="L147" s="8"/>
      <c r="N147" s="8"/>
      <c r="R147" s="8"/>
      <c r="T147" s="8"/>
      <c r="V147" s="8"/>
      <c r="W147" s="6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</row>
    <row r="148" spans="6:44" ht="12.75">
      <c r="F148" s="8"/>
      <c r="H148" s="8"/>
      <c r="J148" s="8"/>
      <c r="L148" s="8"/>
      <c r="N148" s="8"/>
      <c r="R148" s="8"/>
      <c r="T148" s="8"/>
      <c r="V148" s="8"/>
      <c r="W148" s="6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</row>
    <row r="149" spans="6:44" ht="12.75">
      <c r="F149" s="8"/>
      <c r="H149" s="8"/>
      <c r="J149" s="8"/>
      <c r="L149" s="8"/>
      <c r="N149" s="8"/>
      <c r="R149" s="8"/>
      <c r="T149" s="8"/>
      <c r="V149" s="8"/>
      <c r="W149" s="6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</row>
    <row r="150" spans="6:44" ht="12.75">
      <c r="F150" s="8"/>
      <c r="H150" s="8"/>
      <c r="J150" s="8"/>
      <c r="L150" s="8"/>
      <c r="N150" s="8"/>
      <c r="R150" s="8"/>
      <c r="T150" s="8"/>
      <c r="V150" s="8"/>
      <c r="W150" s="6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</row>
    <row r="151" spans="6:44" ht="12.75">
      <c r="F151" s="8"/>
      <c r="H151" s="8"/>
      <c r="J151" s="8"/>
      <c r="L151" s="8"/>
      <c r="N151" s="8"/>
      <c r="R151" s="8"/>
      <c r="T151" s="8"/>
      <c r="V151" s="8"/>
      <c r="W151" s="6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</row>
    <row r="152" spans="6:44" ht="12.75">
      <c r="F152" s="8"/>
      <c r="H152" s="8"/>
      <c r="J152" s="8"/>
      <c r="L152" s="8"/>
      <c r="N152" s="8"/>
      <c r="R152" s="8"/>
      <c r="T152" s="8"/>
      <c r="V152" s="8"/>
      <c r="W152" s="6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</row>
    <row r="153" spans="6:44" ht="12.75">
      <c r="F153" s="8"/>
      <c r="H153" s="8"/>
      <c r="J153" s="8"/>
      <c r="L153" s="8"/>
      <c r="N153" s="8"/>
      <c r="R153" s="8"/>
      <c r="T153" s="8"/>
      <c r="V153" s="8"/>
      <c r="W153" s="6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</row>
    <row r="154" spans="6:44" ht="12.75">
      <c r="F154" s="8"/>
      <c r="H154" s="8"/>
      <c r="J154" s="8"/>
      <c r="L154" s="8"/>
      <c r="N154" s="8"/>
      <c r="R154" s="8"/>
      <c r="T154" s="8"/>
      <c r="V154" s="8"/>
      <c r="W154" s="6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</row>
    <row r="155" spans="6:44" ht="12.75">
      <c r="F155" s="8"/>
      <c r="H155" s="8"/>
      <c r="J155" s="8"/>
      <c r="L155" s="8"/>
      <c r="N155" s="8"/>
      <c r="R155" s="8"/>
      <c r="T155" s="8"/>
      <c r="V155" s="8"/>
      <c r="W155" s="6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</row>
    <row r="156" spans="6:44" ht="12.75">
      <c r="F156" s="8"/>
      <c r="H156" s="8"/>
      <c r="J156" s="8"/>
      <c r="L156" s="8"/>
      <c r="N156" s="8"/>
      <c r="R156" s="8"/>
      <c r="T156" s="8"/>
      <c r="V156" s="8"/>
      <c r="W156" s="6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</row>
    <row r="157" spans="6:44" ht="12.75">
      <c r="F157" s="8"/>
      <c r="H157" s="8"/>
      <c r="J157" s="8"/>
      <c r="L157" s="8"/>
      <c r="N157" s="8"/>
      <c r="R157" s="8"/>
      <c r="T157" s="8"/>
      <c r="V157" s="8"/>
      <c r="W157" s="6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</row>
    <row r="158" spans="6:44" ht="12.75">
      <c r="F158" s="8"/>
      <c r="H158" s="8"/>
      <c r="J158" s="8"/>
      <c r="L158" s="8"/>
      <c r="N158" s="8"/>
      <c r="R158" s="8"/>
      <c r="T158" s="8"/>
      <c r="V158" s="8"/>
      <c r="W158" s="6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</row>
    <row r="159" spans="6:44" ht="12.75">
      <c r="F159" s="8"/>
      <c r="H159" s="8"/>
      <c r="J159" s="8"/>
      <c r="L159" s="8"/>
      <c r="N159" s="8"/>
      <c r="R159" s="8"/>
      <c r="T159" s="8"/>
      <c r="V159" s="8"/>
      <c r="W159" s="6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</row>
    <row r="160" spans="6:44" ht="12.75">
      <c r="F160" s="8"/>
      <c r="H160" s="8"/>
      <c r="J160" s="8"/>
      <c r="L160" s="8"/>
      <c r="N160" s="8"/>
      <c r="R160" s="8"/>
      <c r="T160" s="8"/>
      <c r="V160" s="8"/>
      <c r="W160" s="6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</row>
    <row r="161" spans="6:44" ht="12.75">
      <c r="F161" s="8"/>
      <c r="H161" s="8"/>
      <c r="J161" s="8"/>
      <c r="L161" s="8"/>
      <c r="N161" s="8"/>
      <c r="R161" s="8"/>
      <c r="T161" s="8"/>
      <c r="V161" s="8"/>
      <c r="W161" s="6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</row>
    <row r="162" spans="6:44" ht="12.75">
      <c r="F162" s="8"/>
      <c r="H162" s="8"/>
      <c r="J162" s="8"/>
      <c r="L162" s="8"/>
      <c r="N162" s="8"/>
      <c r="R162" s="8"/>
      <c r="T162" s="8"/>
      <c r="V162" s="8"/>
      <c r="W162" s="6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</row>
    <row r="163" spans="6:44" ht="12.75">
      <c r="F163" s="8"/>
      <c r="H163" s="8"/>
      <c r="J163" s="8"/>
      <c r="L163" s="8"/>
      <c r="N163" s="8"/>
      <c r="R163" s="8"/>
      <c r="T163" s="8"/>
      <c r="V163" s="8"/>
      <c r="W163" s="6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</row>
    <row r="164" spans="6:44" ht="12.75">
      <c r="F164" s="8"/>
      <c r="H164" s="8"/>
      <c r="J164" s="8"/>
      <c r="L164" s="8"/>
      <c r="N164" s="8"/>
      <c r="R164" s="8"/>
      <c r="T164" s="8"/>
      <c r="V164" s="8"/>
      <c r="W164" s="6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</row>
    <row r="165" spans="6:44" ht="12.75">
      <c r="F165" s="8"/>
      <c r="H165" s="8"/>
      <c r="J165" s="8"/>
      <c r="L165" s="8"/>
      <c r="N165" s="8"/>
      <c r="R165" s="8"/>
      <c r="T165" s="8"/>
      <c r="V165" s="8"/>
      <c r="W165" s="6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</row>
    <row r="166" spans="6:44" ht="12.75">
      <c r="F166" s="8"/>
      <c r="H166" s="8"/>
      <c r="J166" s="8"/>
      <c r="L166" s="8"/>
      <c r="N166" s="8"/>
      <c r="R166" s="8"/>
      <c r="T166" s="8"/>
      <c r="V166" s="8"/>
      <c r="W166" s="6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</row>
    <row r="167" spans="6:44" ht="12.75">
      <c r="F167" s="8"/>
      <c r="H167" s="8"/>
      <c r="J167" s="8"/>
      <c r="L167" s="8"/>
      <c r="N167" s="8"/>
      <c r="R167" s="8"/>
      <c r="T167" s="8"/>
      <c r="V167" s="8"/>
      <c r="W167" s="6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</row>
    <row r="168" spans="6:44" ht="12.75">
      <c r="F168" s="8"/>
      <c r="H168" s="8"/>
      <c r="J168" s="8"/>
      <c r="L168" s="8"/>
      <c r="N168" s="8"/>
      <c r="R168" s="8"/>
      <c r="T168" s="8"/>
      <c r="V168" s="8"/>
      <c r="W168" s="6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</row>
    <row r="169" spans="6:44" ht="12.75">
      <c r="F169" s="8"/>
      <c r="H169" s="8"/>
      <c r="J169" s="8"/>
      <c r="L169" s="8"/>
      <c r="N169" s="8"/>
      <c r="R169" s="8"/>
      <c r="T169" s="8"/>
      <c r="V169" s="8"/>
      <c r="W169" s="6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</row>
    <row r="170" spans="6:44" ht="12.75">
      <c r="F170" s="8"/>
      <c r="H170" s="8"/>
      <c r="J170" s="8"/>
      <c r="L170" s="8"/>
      <c r="N170" s="8"/>
      <c r="R170" s="8"/>
      <c r="T170" s="8"/>
      <c r="V170" s="8"/>
      <c r="W170" s="6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</row>
    <row r="171" spans="6:44" ht="12.75">
      <c r="F171" s="8"/>
      <c r="H171" s="8"/>
      <c r="J171" s="8"/>
      <c r="L171" s="8"/>
      <c r="N171" s="8"/>
      <c r="R171" s="8"/>
      <c r="T171" s="8"/>
      <c r="V171" s="8"/>
      <c r="W171" s="6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</row>
    <row r="172" spans="6:44" ht="12.75">
      <c r="F172" s="8"/>
      <c r="H172" s="8"/>
      <c r="J172" s="8"/>
      <c r="L172" s="8"/>
      <c r="N172" s="8"/>
      <c r="R172" s="8"/>
      <c r="T172" s="8"/>
      <c r="V172" s="8"/>
      <c r="W172" s="6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</row>
    <row r="173" spans="6:44" ht="12.75">
      <c r="F173" s="8"/>
      <c r="H173" s="8"/>
      <c r="J173" s="8"/>
      <c r="L173" s="8"/>
      <c r="N173" s="8"/>
      <c r="R173" s="8"/>
      <c r="T173" s="8"/>
      <c r="V173" s="8"/>
      <c r="W173" s="6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</row>
    <row r="174" spans="6:44" ht="12.75">
      <c r="F174" s="8"/>
      <c r="H174" s="8"/>
      <c r="J174" s="8"/>
      <c r="L174" s="8"/>
      <c r="N174" s="8"/>
      <c r="R174" s="8"/>
      <c r="T174" s="8"/>
      <c r="V174" s="8"/>
      <c r="W174" s="6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</row>
    <row r="175" spans="6:44" ht="12.75">
      <c r="F175" s="8"/>
      <c r="H175" s="8"/>
      <c r="J175" s="8"/>
      <c r="L175" s="8"/>
      <c r="N175" s="8"/>
      <c r="R175" s="8"/>
      <c r="T175" s="8"/>
      <c r="V175" s="8"/>
      <c r="W175" s="6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</row>
    <row r="176" spans="6:44" ht="12.75">
      <c r="F176" s="8"/>
      <c r="H176" s="8"/>
      <c r="J176" s="8"/>
      <c r="L176" s="8"/>
      <c r="N176" s="8"/>
      <c r="R176" s="8"/>
      <c r="T176" s="8"/>
      <c r="V176" s="8"/>
      <c r="W176" s="6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</row>
    <row r="177" spans="6:44" ht="12.75">
      <c r="F177" s="8"/>
      <c r="H177" s="8"/>
      <c r="J177" s="8"/>
      <c r="L177" s="8"/>
      <c r="N177" s="8"/>
      <c r="R177" s="8"/>
      <c r="T177" s="8"/>
      <c r="V177" s="8"/>
      <c r="W177" s="6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</row>
    <row r="178" spans="6:44" ht="12.75">
      <c r="F178" s="8"/>
      <c r="H178" s="8"/>
      <c r="J178" s="8"/>
      <c r="L178" s="8"/>
      <c r="N178" s="8"/>
      <c r="R178" s="8"/>
      <c r="T178" s="8"/>
      <c r="V178" s="8"/>
      <c r="W178" s="6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</row>
    <row r="179" spans="6:44" ht="12.75">
      <c r="F179" s="8"/>
      <c r="H179" s="8"/>
      <c r="J179" s="8"/>
      <c r="L179" s="8"/>
      <c r="N179" s="8"/>
      <c r="R179" s="8"/>
      <c r="T179" s="8"/>
      <c r="V179" s="8"/>
      <c r="W179" s="6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</row>
    <row r="180" spans="6:44" ht="12.75">
      <c r="F180" s="8"/>
      <c r="H180" s="8"/>
      <c r="J180" s="8"/>
      <c r="L180" s="8"/>
      <c r="N180" s="8"/>
      <c r="R180" s="8"/>
      <c r="T180" s="8"/>
      <c r="V180" s="8"/>
      <c r="W180" s="6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</row>
    <row r="181" spans="6:44" ht="12.75">
      <c r="F181" s="8"/>
      <c r="H181" s="8"/>
      <c r="J181" s="8"/>
      <c r="L181" s="8"/>
      <c r="N181" s="8"/>
      <c r="R181" s="8"/>
      <c r="T181" s="8"/>
      <c r="V181" s="8"/>
      <c r="W181" s="6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</row>
    <row r="182" spans="6:44" ht="12.75">
      <c r="F182" s="8"/>
      <c r="H182" s="8"/>
      <c r="J182" s="8"/>
      <c r="L182" s="8"/>
      <c r="N182" s="8"/>
      <c r="R182" s="8"/>
      <c r="T182" s="8"/>
      <c r="V182" s="8"/>
      <c r="W182" s="6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</row>
    <row r="183" spans="6:44" ht="12.75">
      <c r="F183" s="8"/>
      <c r="H183" s="8"/>
      <c r="J183" s="8"/>
      <c r="L183" s="8"/>
      <c r="N183" s="8"/>
      <c r="R183" s="8"/>
      <c r="T183" s="8"/>
      <c r="V183" s="8"/>
      <c r="W183" s="6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</row>
    <row r="184" spans="6:44" ht="12.75">
      <c r="F184" s="8"/>
      <c r="H184" s="8"/>
      <c r="J184" s="8"/>
      <c r="L184" s="8"/>
      <c r="N184" s="8"/>
      <c r="R184" s="8"/>
      <c r="T184" s="8"/>
      <c r="V184" s="8"/>
      <c r="W184" s="6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</row>
    <row r="185" spans="6:44" ht="12.75">
      <c r="F185" s="8"/>
      <c r="H185" s="8"/>
      <c r="J185" s="8"/>
      <c r="L185" s="8"/>
      <c r="N185" s="8"/>
      <c r="R185" s="8"/>
      <c r="T185" s="8"/>
      <c r="V185" s="8"/>
      <c r="W185" s="6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</row>
    <row r="186" spans="6:44" ht="12.75">
      <c r="F186" s="8"/>
      <c r="H186" s="8"/>
      <c r="J186" s="8"/>
      <c r="L186" s="8"/>
      <c r="N186" s="8"/>
      <c r="R186" s="8"/>
      <c r="T186" s="8"/>
      <c r="V186" s="8"/>
      <c r="W186" s="6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</row>
    <row r="187" spans="6:44" ht="12.75">
      <c r="F187" s="8"/>
      <c r="H187" s="8"/>
      <c r="J187" s="8"/>
      <c r="L187" s="8"/>
      <c r="N187" s="8"/>
      <c r="R187" s="8"/>
      <c r="T187" s="8"/>
      <c r="V187" s="8"/>
      <c r="W187" s="6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</row>
    <row r="188" spans="6:44" ht="12.75">
      <c r="F188" s="8"/>
      <c r="H188" s="8"/>
      <c r="J188" s="8"/>
      <c r="L188" s="8"/>
      <c r="N188" s="8"/>
      <c r="R188" s="8"/>
      <c r="T188" s="8"/>
      <c r="V188" s="8"/>
      <c r="W188" s="6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</row>
    <row r="189" spans="6:44" ht="12.75">
      <c r="F189" s="8"/>
      <c r="H189" s="8"/>
      <c r="J189" s="8"/>
      <c r="L189" s="8"/>
      <c r="N189" s="8"/>
      <c r="R189" s="8"/>
      <c r="T189" s="8"/>
      <c r="V189" s="8"/>
      <c r="W189" s="6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</row>
    <row r="190" spans="6:44" ht="12.75">
      <c r="F190" s="8"/>
      <c r="H190" s="8"/>
      <c r="J190" s="8"/>
      <c r="L190" s="8"/>
      <c r="N190" s="8"/>
      <c r="R190" s="8"/>
      <c r="T190" s="8"/>
      <c r="V190" s="8"/>
      <c r="W190" s="6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</row>
    <row r="191" spans="6:44" ht="12.75">
      <c r="F191" s="8"/>
      <c r="H191" s="8"/>
      <c r="J191" s="8"/>
      <c r="L191" s="8"/>
      <c r="N191" s="8"/>
      <c r="R191" s="8"/>
      <c r="T191" s="8"/>
      <c r="V191" s="8"/>
      <c r="W191" s="6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</row>
    <row r="192" spans="6:44" ht="12.75">
      <c r="F192" s="8"/>
      <c r="H192" s="8"/>
      <c r="J192" s="8"/>
      <c r="L192" s="8"/>
      <c r="N192" s="8"/>
      <c r="R192" s="8"/>
      <c r="T192" s="8"/>
      <c r="V192" s="8"/>
      <c r="W192" s="6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</row>
    <row r="193" spans="6:44" ht="12.75">
      <c r="F193" s="8"/>
      <c r="H193" s="8"/>
      <c r="J193" s="8"/>
      <c r="L193" s="8"/>
      <c r="N193" s="8"/>
      <c r="R193" s="8"/>
      <c r="T193" s="8"/>
      <c r="V193" s="8"/>
      <c r="W193" s="6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</row>
    <row r="194" spans="6:44" ht="12.75">
      <c r="F194" s="8"/>
      <c r="H194" s="8"/>
      <c r="J194" s="8"/>
      <c r="L194" s="8"/>
      <c r="N194" s="8"/>
      <c r="R194" s="8"/>
      <c r="T194" s="8"/>
      <c r="V194" s="8"/>
      <c r="W194" s="6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</row>
    <row r="195" spans="6:44" ht="12.75">
      <c r="F195" s="8"/>
      <c r="H195" s="8"/>
      <c r="J195" s="8"/>
      <c r="L195" s="8"/>
      <c r="N195" s="8"/>
      <c r="R195" s="8"/>
      <c r="T195" s="8"/>
      <c r="V195" s="8"/>
      <c r="W195" s="6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</row>
    <row r="196" spans="6:44" ht="12.75">
      <c r="F196" s="8"/>
      <c r="H196" s="8"/>
      <c r="J196" s="8"/>
      <c r="L196" s="8"/>
      <c r="N196" s="8"/>
      <c r="R196" s="8"/>
      <c r="T196" s="8"/>
      <c r="V196" s="8"/>
      <c r="W196" s="6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</row>
    <row r="197" spans="6:44" ht="12.75">
      <c r="F197" s="8"/>
      <c r="H197" s="8"/>
      <c r="J197" s="8"/>
      <c r="L197" s="8"/>
      <c r="N197" s="8"/>
      <c r="R197" s="8"/>
      <c r="T197" s="8"/>
      <c r="V197" s="8"/>
      <c r="W197" s="6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</row>
    <row r="198" spans="6:44" ht="12.75">
      <c r="F198" s="8"/>
      <c r="H198" s="8"/>
      <c r="J198" s="8"/>
      <c r="L198" s="8"/>
      <c r="N198" s="8"/>
      <c r="R198" s="8"/>
      <c r="T198" s="8"/>
      <c r="V198" s="8"/>
      <c r="W198" s="6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</row>
    <row r="199" spans="6:44" ht="12.75">
      <c r="F199" s="8"/>
      <c r="H199" s="8"/>
      <c r="J199" s="8"/>
      <c r="L199" s="8"/>
      <c r="N199" s="8"/>
      <c r="R199" s="8"/>
      <c r="T199" s="8"/>
      <c r="V199" s="8"/>
      <c r="W199" s="6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</row>
    <row r="200" spans="6:44" ht="12.75">
      <c r="F200" s="8"/>
      <c r="H200" s="8"/>
      <c r="J200" s="8"/>
      <c r="L200" s="8"/>
      <c r="N200" s="8"/>
      <c r="R200" s="8"/>
      <c r="T200" s="8"/>
      <c r="V200" s="8"/>
      <c r="W200" s="6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</row>
    <row r="201" spans="6:44" ht="12.75">
      <c r="F201" s="8"/>
      <c r="H201" s="8"/>
      <c r="J201" s="8"/>
      <c r="L201" s="8"/>
      <c r="N201" s="8"/>
      <c r="R201" s="8"/>
      <c r="T201" s="8"/>
      <c r="V201" s="8"/>
      <c r="W201" s="6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</row>
    <row r="202" spans="6:44" ht="12.75">
      <c r="F202" s="8"/>
      <c r="H202" s="8"/>
      <c r="J202" s="8"/>
      <c r="L202" s="8"/>
      <c r="N202" s="8"/>
      <c r="R202" s="8"/>
      <c r="T202" s="8"/>
      <c r="V202" s="8"/>
      <c r="W202" s="6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</row>
    <row r="203" spans="6:44" ht="12.75">
      <c r="F203" s="8"/>
      <c r="H203" s="8"/>
      <c r="J203" s="8"/>
      <c r="L203" s="8"/>
      <c r="N203" s="8"/>
      <c r="R203" s="8"/>
      <c r="T203" s="8"/>
      <c r="V203" s="8"/>
      <c r="W203" s="6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</row>
    <row r="204" spans="6:44" ht="12.75">
      <c r="F204" s="8"/>
      <c r="H204" s="8"/>
      <c r="J204" s="8"/>
      <c r="L204" s="8"/>
      <c r="N204" s="8"/>
      <c r="R204" s="8"/>
      <c r="T204" s="8"/>
      <c r="V204" s="8"/>
      <c r="W204" s="6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</row>
    <row r="205" spans="6:44" ht="12.75">
      <c r="F205" s="8"/>
      <c r="H205" s="8"/>
      <c r="J205" s="8"/>
      <c r="L205" s="8"/>
      <c r="N205" s="8"/>
      <c r="R205" s="8"/>
      <c r="T205" s="8"/>
      <c r="V205" s="8"/>
      <c r="W205" s="6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</row>
    <row r="206" spans="6:44" ht="12.75">
      <c r="F206" s="8"/>
      <c r="H206" s="8"/>
      <c r="J206" s="8"/>
      <c r="L206" s="8"/>
      <c r="N206" s="8"/>
      <c r="R206" s="8"/>
      <c r="T206" s="8"/>
      <c r="V206" s="8"/>
      <c r="W206" s="6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</row>
    <row r="207" spans="6:44" ht="12.75">
      <c r="F207" s="8"/>
      <c r="H207" s="8"/>
      <c r="J207" s="8"/>
      <c r="L207" s="8"/>
      <c r="N207" s="8"/>
      <c r="R207" s="8"/>
      <c r="T207" s="8"/>
      <c r="V207" s="8"/>
      <c r="W207" s="6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</row>
    <row r="208" spans="6:44" ht="12.75">
      <c r="F208" s="8"/>
      <c r="H208" s="8"/>
      <c r="J208" s="8"/>
      <c r="L208" s="8"/>
      <c r="N208" s="8"/>
      <c r="R208" s="8"/>
      <c r="T208" s="8"/>
      <c r="V208" s="8"/>
      <c r="W208" s="6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</row>
    <row r="209" spans="6:44" ht="12.75">
      <c r="F209" s="8"/>
      <c r="H209" s="8"/>
      <c r="J209" s="8"/>
      <c r="L209" s="8"/>
      <c r="N209" s="8"/>
      <c r="R209" s="8"/>
      <c r="T209" s="8"/>
      <c r="V209" s="8"/>
      <c r="W209" s="6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</row>
    <row r="210" spans="6:44" ht="12.75">
      <c r="F210" s="8"/>
      <c r="H210" s="8"/>
      <c r="J210" s="8"/>
      <c r="L210" s="8"/>
      <c r="N210" s="8"/>
      <c r="R210" s="8"/>
      <c r="T210" s="8"/>
      <c r="V210" s="8"/>
      <c r="W210" s="6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</row>
    <row r="211" spans="6:44" ht="12.75">
      <c r="F211" s="8"/>
      <c r="H211" s="8"/>
      <c r="J211" s="8"/>
      <c r="L211" s="8"/>
      <c r="N211" s="8"/>
      <c r="R211" s="8"/>
      <c r="T211" s="8"/>
      <c r="V211" s="8"/>
      <c r="W211" s="6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</row>
    <row r="212" spans="6:44" ht="12.75">
      <c r="F212" s="8"/>
      <c r="H212" s="8"/>
      <c r="J212" s="8"/>
      <c r="L212" s="8"/>
      <c r="N212" s="8"/>
      <c r="R212" s="8"/>
      <c r="T212" s="8"/>
      <c r="V212" s="8"/>
      <c r="W212" s="6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</row>
    <row r="213" spans="6:44" ht="12.75">
      <c r="F213" s="8"/>
      <c r="H213" s="8"/>
      <c r="J213" s="8"/>
      <c r="L213" s="8"/>
      <c r="N213" s="8"/>
      <c r="R213" s="8"/>
      <c r="T213" s="8"/>
      <c r="V213" s="8"/>
      <c r="W213" s="6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</row>
    <row r="214" spans="6:44" ht="12.75">
      <c r="F214" s="8"/>
      <c r="H214" s="8"/>
      <c r="J214" s="8"/>
      <c r="L214" s="8"/>
      <c r="N214" s="8"/>
      <c r="R214" s="8"/>
      <c r="T214" s="8"/>
      <c r="V214" s="8"/>
      <c r="W214" s="6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</row>
    <row r="215" spans="6:44" ht="12.75">
      <c r="F215" s="8"/>
      <c r="H215" s="8"/>
      <c r="J215" s="8"/>
      <c r="L215" s="8"/>
      <c r="N215" s="8"/>
      <c r="R215" s="8"/>
      <c r="T215" s="8"/>
      <c r="V215" s="8"/>
      <c r="W215" s="6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</row>
    <row r="216" spans="6:44" ht="12.75">
      <c r="F216" s="8"/>
      <c r="H216" s="8"/>
      <c r="J216" s="8"/>
      <c r="L216" s="8"/>
      <c r="N216" s="8"/>
      <c r="R216" s="8"/>
      <c r="T216" s="8"/>
      <c r="V216" s="8"/>
      <c r="W216" s="6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</row>
    <row r="217" spans="6:44" ht="12.75">
      <c r="F217" s="8"/>
      <c r="H217" s="8"/>
      <c r="J217" s="8"/>
      <c r="L217" s="8"/>
      <c r="N217" s="8"/>
      <c r="R217" s="8"/>
      <c r="T217" s="8"/>
      <c r="V217" s="8"/>
      <c r="W217" s="6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</row>
    <row r="218" spans="6:44" ht="12.75">
      <c r="F218" s="8"/>
      <c r="H218" s="8"/>
      <c r="J218" s="8"/>
      <c r="L218" s="8"/>
      <c r="N218" s="8"/>
      <c r="R218" s="8"/>
      <c r="T218" s="8"/>
      <c r="V218" s="8"/>
      <c r="W218" s="6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</row>
    <row r="219" spans="6:44" ht="12.75">
      <c r="F219" s="8"/>
      <c r="H219" s="8"/>
      <c r="J219" s="8"/>
      <c r="L219" s="8"/>
      <c r="N219" s="8"/>
      <c r="R219" s="8"/>
      <c r="T219" s="8"/>
      <c r="V219" s="8"/>
      <c r="W219" s="6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</row>
    <row r="220" spans="6:44" ht="12.75">
      <c r="F220" s="8"/>
      <c r="H220" s="8"/>
      <c r="J220" s="8"/>
      <c r="L220" s="8"/>
      <c r="N220" s="8"/>
      <c r="R220" s="8"/>
      <c r="T220" s="8"/>
      <c r="V220" s="8"/>
      <c r="W220" s="6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</row>
    <row r="221" spans="6:44" ht="12.75">
      <c r="F221" s="8"/>
      <c r="H221" s="8"/>
      <c r="J221" s="8"/>
      <c r="L221" s="8"/>
      <c r="N221" s="8"/>
      <c r="R221" s="8"/>
      <c r="T221" s="8"/>
      <c r="V221" s="8"/>
      <c r="W221" s="6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</row>
    <row r="222" spans="6:44" ht="12.75">
      <c r="F222" s="8"/>
      <c r="H222" s="8"/>
      <c r="J222" s="8"/>
      <c r="L222" s="8"/>
      <c r="N222" s="8"/>
      <c r="R222" s="8"/>
      <c r="T222" s="8"/>
      <c r="V222" s="8"/>
      <c r="W222" s="6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</row>
    <row r="223" spans="6:44" ht="12.75">
      <c r="F223" s="8"/>
      <c r="H223" s="8"/>
      <c r="J223" s="8"/>
      <c r="L223" s="8"/>
      <c r="N223" s="8"/>
      <c r="R223" s="8"/>
      <c r="T223" s="8"/>
      <c r="V223" s="8"/>
      <c r="W223" s="6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</row>
    <row r="224" spans="6:44" ht="12.75">
      <c r="F224" s="8"/>
      <c r="H224" s="8"/>
      <c r="J224" s="8"/>
      <c r="L224" s="8"/>
      <c r="N224" s="8"/>
      <c r="R224" s="8"/>
      <c r="T224" s="8"/>
      <c r="V224" s="8"/>
      <c r="W224" s="6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</row>
    <row r="225" spans="6:44" ht="12.75">
      <c r="F225" s="8"/>
      <c r="H225" s="8"/>
      <c r="J225" s="8"/>
      <c r="L225" s="8"/>
      <c r="N225" s="8"/>
      <c r="R225" s="8"/>
      <c r="T225" s="8"/>
      <c r="V225" s="8"/>
      <c r="W225" s="6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</row>
    <row r="226" spans="6:44" ht="12.75">
      <c r="F226" s="8"/>
      <c r="H226" s="8"/>
      <c r="J226" s="8"/>
      <c r="L226" s="8"/>
      <c r="N226" s="8"/>
      <c r="R226" s="8"/>
      <c r="T226" s="8"/>
      <c r="V226" s="8"/>
      <c r="W226" s="6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</row>
    <row r="227" spans="6:44" ht="12.75">
      <c r="F227" s="8"/>
      <c r="H227" s="8"/>
      <c r="J227" s="8"/>
      <c r="L227" s="8"/>
      <c r="N227" s="8"/>
      <c r="R227" s="8"/>
      <c r="T227" s="8"/>
      <c r="V227" s="8"/>
      <c r="W227" s="6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</row>
    <row r="228" spans="6:44" ht="12.75">
      <c r="F228" s="8"/>
      <c r="H228" s="8"/>
      <c r="J228" s="8"/>
      <c r="L228" s="8"/>
      <c r="N228" s="8"/>
      <c r="R228" s="8"/>
      <c r="T228" s="8"/>
      <c r="V228" s="8"/>
      <c r="W228" s="6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</row>
    <row r="229" spans="6:44" ht="12.75">
      <c r="F229" s="8"/>
      <c r="H229" s="8"/>
      <c r="J229" s="8"/>
      <c r="L229" s="8"/>
      <c r="N229" s="8"/>
      <c r="R229" s="8"/>
      <c r="T229" s="8"/>
      <c r="V229" s="8"/>
      <c r="W229" s="6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</row>
    <row r="230" spans="6:44" ht="12.75">
      <c r="F230" s="8"/>
      <c r="H230" s="8"/>
      <c r="J230" s="8"/>
      <c r="L230" s="8"/>
      <c r="N230" s="8"/>
      <c r="R230" s="8"/>
      <c r="T230" s="8"/>
      <c r="V230" s="8"/>
      <c r="W230" s="6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</row>
    <row r="231" spans="6:44" ht="12.75">
      <c r="F231" s="8"/>
      <c r="H231" s="8"/>
      <c r="J231" s="8"/>
      <c r="L231" s="8"/>
      <c r="N231" s="8"/>
      <c r="R231" s="8"/>
      <c r="T231" s="8"/>
      <c r="V231" s="8"/>
      <c r="W231" s="6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</row>
    <row r="232" spans="6:44" ht="12.75">
      <c r="F232" s="8"/>
      <c r="H232" s="8"/>
      <c r="J232" s="8"/>
      <c r="L232" s="8"/>
      <c r="N232" s="8"/>
      <c r="R232" s="8"/>
      <c r="T232" s="8"/>
      <c r="V232" s="8"/>
      <c r="W232" s="6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</row>
    <row r="233" spans="6:44" ht="12.75">
      <c r="F233" s="8"/>
      <c r="H233" s="8"/>
      <c r="J233" s="8"/>
      <c r="L233" s="8"/>
      <c r="N233" s="8"/>
      <c r="R233" s="8"/>
      <c r="T233" s="8"/>
      <c r="V233" s="8"/>
      <c r="W233" s="6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</row>
    <row r="234" spans="6:44" ht="12.75">
      <c r="F234" s="8"/>
      <c r="H234" s="8"/>
      <c r="J234" s="8"/>
      <c r="L234" s="8"/>
      <c r="N234" s="8"/>
      <c r="R234" s="8"/>
      <c r="T234" s="8"/>
      <c r="V234" s="8"/>
      <c r="W234" s="6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</row>
    <row r="235" spans="6:44" ht="12.75">
      <c r="F235" s="8"/>
      <c r="H235" s="8"/>
      <c r="J235" s="8"/>
      <c r="L235" s="8"/>
      <c r="N235" s="8"/>
      <c r="R235" s="8"/>
      <c r="T235" s="8"/>
      <c r="V235" s="8"/>
      <c r="W235" s="6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</row>
    <row r="236" spans="6:44" ht="12.75">
      <c r="F236" s="8"/>
      <c r="H236" s="8"/>
      <c r="J236" s="8"/>
      <c r="L236" s="8"/>
      <c r="N236" s="8"/>
      <c r="R236" s="8"/>
      <c r="T236" s="8"/>
      <c r="V236" s="8"/>
      <c r="W236" s="6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</row>
    <row r="237" spans="6:44" ht="12.75">
      <c r="F237" s="8"/>
      <c r="H237" s="8"/>
      <c r="J237" s="8"/>
      <c r="L237" s="8"/>
      <c r="N237" s="8"/>
      <c r="R237" s="8"/>
      <c r="T237" s="8"/>
      <c r="V237" s="8"/>
      <c r="W237" s="6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</row>
    <row r="238" spans="6:44" ht="12.75">
      <c r="F238" s="8"/>
      <c r="H238" s="8"/>
      <c r="J238" s="8"/>
      <c r="L238" s="8"/>
      <c r="N238" s="8"/>
      <c r="R238" s="8"/>
      <c r="T238" s="8"/>
      <c r="V238" s="8"/>
      <c r="W238" s="6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</row>
    <row r="239" spans="6:44" ht="12.75">
      <c r="F239" s="8"/>
      <c r="H239" s="8"/>
      <c r="J239" s="8"/>
      <c r="L239" s="8"/>
      <c r="N239" s="8"/>
      <c r="R239" s="8"/>
      <c r="T239" s="8"/>
      <c r="V239" s="8"/>
      <c r="W239" s="6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</row>
    <row r="240" spans="6:44" ht="12.75">
      <c r="F240" s="8"/>
      <c r="H240" s="8"/>
      <c r="J240" s="8"/>
      <c r="L240" s="8"/>
      <c r="N240" s="8"/>
      <c r="R240" s="8"/>
      <c r="T240" s="8"/>
      <c r="V240" s="8"/>
      <c r="W240" s="6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</row>
    <row r="241" spans="6:44" ht="12.75">
      <c r="F241" s="8"/>
      <c r="H241" s="8"/>
      <c r="J241" s="8"/>
      <c r="L241" s="8"/>
      <c r="N241" s="8"/>
      <c r="R241" s="8"/>
      <c r="T241" s="8"/>
      <c r="V241" s="8"/>
      <c r="W241" s="6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</row>
    <row r="242" spans="6:44" ht="12.75">
      <c r="F242" s="8"/>
      <c r="H242" s="8"/>
      <c r="J242" s="8"/>
      <c r="L242" s="8"/>
      <c r="N242" s="8"/>
      <c r="R242" s="8"/>
      <c r="T242" s="8"/>
      <c r="V242" s="8"/>
      <c r="W242" s="6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</row>
    <row r="243" spans="6:44" ht="12.75">
      <c r="F243" s="8"/>
      <c r="H243" s="8"/>
      <c r="J243" s="8"/>
      <c r="L243" s="8"/>
      <c r="N243" s="8"/>
      <c r="R243" s="8"/>
      <c r="T243" s="8"/>
      <c r="V243" s="8"/>
      <c r="W243" s="6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</row>
    <row r="244" spans="6:44" ht="12.75">
      <c r="F244" s="8"/>
      <c r="H244" s="8"/>
      <c r="J244" s="8"/>
      <c r="L244" s="8"/>
      <c r="N244" s="8"/>
      <c r="R244" s="8"/>
      <c r="T244" s="8"/>
      <c r="V244" s="8"/>
      <c r="W244" s="6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</row>
    <row r="245" spans="6:44" ht="12.75">
      <c r="F245" s="8"/>
      <c r="H245" s="8"/>
      <c r="J245" s="8"/>
      <c r="L245" s="8"/>
      <c r="N245" s="8"/>
      <c r="R245" s="8"/>
      <c r="T245" s="8"/>
      <c r="V245" s="8"/>
      <c r="W245" s="6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</row>
    <row r="246" spans="6:44" ht="12.75">
      <c r="F246" s="8"/>
      <c r="H246" s="8"/>
      <c r="J246" s="8"/>
      <c r="L246" s="8"/>
      <c r="N246" s="8"/>
      <c r="R246" s="8"/>
      <c r="T246" s="8"/>
      <c r="V246" s="8"/>
      <c r="W246" s="6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</row>
    <row r="247" spans="6:44" ht="12.75">
      <c r="F247" s="8"/>
      <c r="H247" s="8"/>
      <c r="J247" s="8"/>
      <c r="L247" s="8"/>
      <c r="N247" s="8"/>
      <c r="R247" s="8"/>
      <c r="T247" s="8"/>
      <c r="V247" s="8"/>
      <c r="W247" s="6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</row>
    <row r="248" spans="6:44" ht="12.75">
      <c r="F248" s="8"/>
      <c r="H248" s="8"/>
      <c r="J248" s="8"/>
      <c r="L248" s="8"/>
      <c r="N248" s="8"/>
      <c r="R248" s="8"/>
      <c r="T248" s="8"/>
      <c r="V248" s="8"/>
      <c r="W248" s="6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</row>
    <row r="249" spans="6:44" ht="12.75">
      <c r="F249" s="8"/>
      <c r="H249" s="8"/>
      <c r="J249" s="8"/>
      <c r="L249" s="8"/>
      <c r="N249" s="8"/>
      <c r="R249" s="8"/>
      <c r="T249" s="8"/>
      <c r="V249" s="8"/>
      <c r="W249" s="6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</row>
    <row r="250" spans="6:44" ht="12.75">
      <c r="F250" s="8"/>
      <c r="H250" s="8"/>
      <c r="J250" s="8"/>
      <c r="L250" s="8"/>
      <c r="N250" s="8"/>
      <c r="R250" s="8"/>
      <c r="T250" s="8"/>
      <c r="V250" s="8"/>
      <c r="W250" s="6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</row>
    <row r="251" spans="6:44" ht="12.75">
      <c r="F251" s="8"/>
      <c r="H251" s="8"/>
      <c r="J251" s="8"/>
      <c r="L251" s="8"/>
      <c r="N251" s="8"/>
      <c r="R251" s="8"/>
      <c r="T251" s="8"/>
      <c r="V251" s="8"/>
      <c r="W251" s="6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</row>
    <row r="252" spans="6:44" ht="12.75">
      <c r="F252" s="8"/>
      <c r="H252" s="8"/>
      <c r="J252" s="8"/>
      <c r="L252" s="8"/>
      <c r="N252" s="8"/>
      <c r="R252" s="8"/>
      <c r="T252" s="8"/>
      <c r="V252" s="8"/>
      <c r="W252" s="6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</row>
    <row r="253" spans="6:44" ht="12.75">
      <c r="F253" s="8"/>
      <c r="H253" s="8"/>
      <c r="J253" s="8"/>
      <c r="L253" s="8"/>
      <c r="N253" s="8"/>
      <c r="R253" s="8"/>
      <c r="T253" s="8"/>
      <c r="V253" s="8"/>
      <c r="W253" s="6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</row>
    <row r="254" spans="6:44" ht="12.75">
      <c r="F254" s="8"/>
      <c r="H254" s="8"/>
      <c r="J254" s="8"/>
      <c r="L254" s="8"/>
      <c r="N254" s="8"/>
      <c r="R254" s="8"/>
      <c r="T254" s="8"/>
      <c r="V254" s="8"/>
      <c r="W254" s="6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</row>
    <row r="255" spans="6:44" ht="12.75">
      <c r="F255" s="8"/>
      <c r="H255" s="8"/>
      <c r="J255" s="8"/>
      <c r="L255" s="8"/>
      <c r="N255" s="8"/>
      <c r="R255" s="8"/>
      <c r="T255" s="8"/>
      <c r="V255" s="8"/>
      <c r="W255" s="6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</row>
    <row r="256" spans="6:44" ht="12.75">
      <c r="F256" s="8"/>
      <c r="H256" s="8"/>
      <c r="J256" s="8"/>
      <c r="L256" s="8"/>
      <c r="N256" s="8"/>
      <c r="R256" s="8"/>
      <c r="T256" s="8"/>
      <c r="V256" s="8"/>
      <c r="W256" s="6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</row>
    <row r="257" spans="6:44" ht="12.75">
      <c r="F257" s="8"/>
      <c r="H257" s="8"/>
      <c r="J257" s="8"/>
      <c r="L257" s="8"/>
      <c r="N257" s="8"/>
      <c r="R257" s="8"/>
      <c r="T257" s="8"/>
      <c r="V257" s="8"/>
      <c r="W257" s="6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</row>
    <row r="258" spans="6:44" ht="12.75">
      <c r="F258" s="8"/>
      <c r="H258" s="8"/>
      <c r="J258" s="8"/>
      <c r="L258" s="8"/>
      <c r="N258" s="8"/>
      <c r="R258" s="8"/>
      <c r="T258" s="8"/>
      <c r="V258" s="8"/>
      <c r="W258" s="6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</row>
    <row r="259" spans="6:44" ht="12.75">
      <c r="F259" s="8"/>
      <c r="H259" s="8"/>
      <c r="J259" s="8"/>
      <c r="L259" s="8"/>
      <c r="N259" s="8"/>
      <c r="R259" s="8"/>
      <c r="T259" s="8"/>
      <c r="V259" s="8"/>
      <c r="W259" s="6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</row>
    <row r="260" spans="6:44" ht="12.75">
      <c r="F260" s="8"/>
      <c r="H260" s="8"/>
      <c r="J260" s="8"/>
      <c r="L260" s="8"/>
      <c r="N260" s="8"/>
      <c r="R260" s="8"/>
      <c r="T260" s="8"/>
      <c r="V260" s="8"/>
      <c r="W260" s="6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</row>
    <row r="261" spans="6:44" ht="12.75">
      <c r="F261" s="8"/>
      <c r="H261" s="8"/>
      <c r="J261" s="8"/>
      <c r="L261" s="8"/>
      <c r="N261" s="8"/>
      <c r="R261" s="8"/>
      <c r="T261" s="8"/>
      <c r="V261" s="8"/>
      <c r="W261" s="6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</row>
    <row r="262" spans="6:44" ht="12.75">
      <c r="F262" s="8"/>
      <c r="H262" s="8"/>
      <c r="J262" s="8"/>
      <c r="L262" s="8"/>
      <c r="N262" s="8"/>
      <c r="R262" s="8"/>
      <c r="T262" s="8"/>
      <c r="V262" s="8"/>
      <c r="W262" s="6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</row>
    <row r="263" spans="6:44" ht="12.75">
      <c r="F263" s="8"/>
      <c r="H263" s="8"/>
      <c r="J263" s="8"/>
      <c r="L263" s="8"/>
      <c r="N263" s="8"/>
      <c r="R263" s="8"/>
      <c r="T263" s="8"/>
      <c r="V263" s="8"/>
      <c r="W263" s="6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</row>
    <row r="264" spans="6:44" ht="12.75">
      <c r="F264" s="8"/>
      <c r="H264" s="8"/>
      <c r="J264" s="8"/>
      <c r="L264" s="8"/>
      <c r="N264" s="8"/>
      <c r="R264" s="8"/>
      <c r="T264" s="8"/>
      <c r="V264" s="8"/>
      <c r="W264" s="6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</row>
    <row r="265" spans="6:44" ht="12.75">
      <c r="F265" s="8"/>
      <c r="H265" s="8"/>
      <c r="J265" s="8"/>
      <c r="L265" s="8"/>
      <c r="N265" s="8"/>
      <c r="R265" s="8"/>
      <c r="T265" s="8"/>
      <c r="V265" s="8"/>
      <c r="W265" s="6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</row>
    <row r="266" spans="6:44" ht="12.75">
      <c r="F266" s="8"/>
      <c r="H266" s="8"/>
      <c r="J266" s="8"/>
      <c r="L266" s="8"/>
      <c r="N266" s="8"/>
      <c r="R266" s="8"/>
      <c r="T266" s="8"/>
      <c r="V266" s="8"/>
      <c r="W266" s="6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</row>
    <row r="267" spans="6:44" ht="12.75">
      <c r="F267" s="8"/>
      <c r="H267" s="8"/>
      <c r="J267" s="8"/>
      <c r="L267" s="8"/>
      <c r="N267" s="8"/>
      <c r="R267" s="8"/>
      <c r="T267" s="8"/>
      <c r="V267" s="8"/>
      <c r="W267" s="6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</row>
    <row r="268" spans="6:44" ht="12.75">
      <c r="F268" s="8"/>
      <c r="H268" s="8"/>
      <c r="J268" s="8"/>
      <c r="L268" s="8"/>
      <c r="N268" s="8"/>
      <c r="R268" s="8"/>
      <c r="T268" s="8"/>
      <c r="V268" s="8"/>
      <c r="W268" s="6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</row>
    <row r="269" spans="6:44" ht="12.75">
      <c r="F269" s="8"/>
      <c r="H269" s="8"/>
      <c r="J269" s="8"/>
      <c r="L269" s="8"/>
      <c r="N269" s="8"/>
      <c r="R269" s="8"/>
      <c r="T269" s="8"/>
      <c r="V269" s="8"/>
      <c r="W269" s="6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</row>
    <row r="270" spans="6:44" ht="12.75">
      <c r="F270" s="8"/>
      <c r="H270" s="8"/>
      <c r="J270" s="8"/>
      <c r="L270" s="8"/>
      <c r="N270" s="8"/>
      <c r="R270" s="8"/>
      <c r="T270" s="8"/>
      <c r="V270" s="8"/>
      <c r="W270" s="6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</row>
    <row r="271" spans="6:44" ht="12.75">
      <c r="F271" s="8"/>
      <c r="H271" s="8"/>
      <c r="J271" s="8"/>
      <c r="L271" s="8"/>
      <c r="N271" s="8"/>
      <c r="R271" s="8"/>
      <c r="T271" s="8"/>
      <c r="V271" s="8"/>
      <c r="W271" s="6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</row>
    <row r="272" spans="6:44" ht="12.75">
      <c r="F272" s="8"/>
      <c r="H272" s="8"/>
      <c r="J272" s="8"/>
      <c r="L272" s="8"/>
      <c r="N272" s="8"/>
      <c r="R272" s="8"/>
      <c r="T272" s="8"/>
      <c r="V272" s="8"/>
      <c r="W272" s="6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</row>
    <row r="273" spans="6:44" ht="12.75">
      <c r="F273" s="8"/>
      <c r="H273" s="8"/>
      <c r="J273" s="8"/>
      <c r="L273" s="8"/>
      <c r="N273" s="8"/>
      <c r="R273" s="8"/>
      <c r="T273" s="8"/>
      <c r="V273" s="8"/>
      <c r="W273" s="6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</row>
    <row r="274" spans="6:44" ht="12.75">
      <c r="F274" s="8"/>
      <c r="H274" s="8"/>
      <c r="J274" s="8"/>
      <c r="L274" s="8"/>
      <c r="N274" s="8"/>
      <c r="R274" s="8"/>
      <c r="T274" s="8"/>
      <c r="V274" s="8"/>
      <c r="W274" s="6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</row>
    <row r="275" spans="6:44" ht="12.75">
      <c r="F275" s="8"/>
      <c r="H275" s="8"/>
      <c r="J275" s="8"/>
      <c r="L275" s="8"/>
      <c r="N275" s="8"/>
      <c r="R275" s="8"/>
      <c r="T275" s="8"/>
      <c r="V275" s="8"/>
      <c r="W275" s="6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</row>
    <row r="276" spans="6:44" ht="12.75">
      <c r="F276" s="8"/>
      <c r="H276" s="8"/>
      <c r="J276" s="8"/>
      <c r="L276" s="8"/>
      <c r="N276" s="8"/>
      <c r="R276" s="8"/>
      <c r="T276" s="8"/>
      <c r="V276" s="8"/>
      <c r="W276" s="6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</row>
    <row r="277" spans="6:44" ht="12.75">
      <c r="F277" s="8"/>
      <c r="H277" s="8"/>
      <c r="J277" s="8"/>
      <c r="L277" s="8"/>
      <c r="N277" s="8"/>
      <c r="R277" s="8"/>
      <c r="T277" s="8"/>
      <c r="V277" s="8"/>
      <c r="W277" s="6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</row>
    <row r="278" spans="6:44" ht="12.75">
      <c r="F278" s="8"/>
      <c r="H278" s="8"/>
      <c r="J278" s="8"/>
      <c r="L278" s="8"/>
      <c r="N278" s="8"/>
      <c r="R278" s="8"/>
      <c r="T278" s="8"/>
      <c r="V278" s="8"/>
      <c r="W278" s="6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</row>
    <row r="279" spans="6:44" ht="12.75">
      <c r="F279" s="8"/>
      <c r="H279" s="8"/>
      <c r="J279" s="8"/>
      <c r="L279" s="8"/>
      <c r="N279" s="8"/>
      <c r="R279" s="8"/>
      <c r="T279" s="8"/>
      <c r="V279" s="8"/>
      <c r="W279" s="6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</row>
    <row r="280" spans="6:44" ht="12.75">
      <c r="F280" s="8"/>
      <c r="H280" s="8"/>
      <c r="J280" s="8"/>
      <c r="L280" s="8"/>
      <c r="N280" s="8"/>
      <c r="R280" s="8"/>
      <c r="T280" s="8"/>
      <c r="V280" s="8"/>
      <c r="W280" s="6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</row>
    <row r="281" spans="6:44" ht="12.75">
      <c r="F281" s="8"/>
      <c r="H281" s="8"/>
      <c r="J281" s="8"/>
      <c r="L281" s="8"/>
      <c r="N281" s="8"/>
      <c r="R281" s="8"/>
      <c r="T281" s="8"/>
      <c r="V281" s="8"/>
      <c r="W281" s="6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</row>
    <row r="282" spans="6:44" ht="12.75">
      <c r="F282" s="8"/>
      <c r="H282" s="8"/>
      <c r="J282" s="8"/>
      <c r="L282" s="8"/>
      <c r="N282" s="8"/>
      <c r="R282" s="8"/>
      <c r="T282" s="8"/>
      <c r="V282" s="8"/>
      <c r="W282" s="6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</row>
    <row r="283" spans="6:44" ht="12.75">
      <c r="F283" s="8"/>
      <c r="H283" s="8"/>
      <c r="J283" s="8"/>
      <c r="L283" s="8"/>
      <c r="N283" s="8"/>
      <c r="R283" s="8"/>
      <c r="T283" s="8"/>
      <c r="V283" s="8"/>
      <c r="W283" s="6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</row>
    <row r="284" spans="6:44" ht="12.75">
      <c r="F284" s="8"/>
      <c r="H284" s="8"/>
      <c r="J284" s="8"/>
      <c r="L284" s="8"/>
      <c r="N284" s="8"/>
      <c r="R284" s="8"/>
      <c r="T284" s="8"/>
      <c r="V284" s="8"/>
      <c r="W284" s="6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</row>
    <row r="285" spans="6:44" ht="12.75">
      <c r="F285" s="8"/>
      <c r="H285" s="8"/>
      <c r="J285" s="8"/>
      <c r="L285" s="8"/>
      <c r="N285" s="8"/>
      <c r="R285" s="8"/>
      <c r="T285" s="8"/>
      <c r="V285" s="8"/>
      <c r="W285" s="6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</row>
    <row r="286" spans="6:44" ht="12.75">
      <c r="F286" s="8"/>
      <c r="H286" s="8"/>
      <c r="J286" s="8"/>
      <c r="L286" s="8"/>
      <c r="N286" s="8"/>
      <c r="R286" s="8"/>
      <c r="T286" s="8"/>
      <c r="V286" s="8"/>
      <c r="W286" s="6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</row>
    <row r="287" spans="6:44" ht="12.75">
      <c r="F287" s="8"/>
      <c r="H287" s="8"/>
      <c r="J287" s="8"/>
      <c r="L287" s="8"/>
      <c r="N287" s="8"/>
      <c r="R287" s="8"/>
      <c r="T287" s="8"/>
      <c r="V287" s="8"/>
      <c r="W287" s="6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</row>
    <row r="288" spans="6:44" ht="12.75">
      <c r="F288" s="8"/>
      <c r="H288" s="8"/>
      <c r="J288" s="8"/>
      <c r="L288" s="8"/>
      <c r="N288" s="8"/>
      <c r="R288" s="8"/>
      <c r="T288" s="8"/>
      <c r="V288" s="8"/>
      <c r="W288" s="6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</row>
    <row r="289" spans="6:44" ht="12.75">
      <c r="F289" s="8"/>
      <c r="H289" s="8"/>
      <c r="J289" s="8"/>
      <c r="L289" s="8"/>
      <c r="N289" s="8"/>
      <c r="R289" s="8"/>
      <c r="T289" s="8"/>
      <c r="V289" s="8"/>
      <c r="W289" s="6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</row>
    <row r="290" spans="6:44" ht="12.75">
      <c r="F290" s="8"/>
      <c r="H290" s="8"/>
      <c r="J290" s="8"/>
      <c r="L290" s="8"/>
      <c r="N290" s="8"/>
      <c r="R290" s="8"/>
      <c r="T290" s="8"/>
      <c r="V290" s="8"/>
      <c r="W290" s="6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</row>
    <row r="291" spans="6:44" ht="12.75">
      <c r="F291" s="8"/>
      <c r="H291" s="8"/>
      <c r="J291" s="8"/>
      <c r="L291" s="8"/>
      <c r="N291" s="8"/>
      <c r="R291" s="8"/>
      <c r="T291" s="8"/>
      <c r="V291" s="8"/>
      <c r="W291" s="6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</row>
    <row r="292" spans="6:44" ht="12.75">
      <c r="F292" s="8"/>
      <c r="H292" s="8"/>
      <c r="J292" s="8"/>
      <c r="L292" s="8"/>
      <c r="N292" s="8"/>
      <c r="R292" s="8"/>
      <c r="T292" s="8"/>
      <c r="V292" s="8"/>
      <c r="W292" s="6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</row>
    <row r="293" spans="6:44" ht="12.75">
      <c r="F293" s="8"/>
      <c r="H293" s="8"/>
      <c r="J293" s="8"/>
      <c r="L293" s="8"/>
      <c r="N293" s="8"/>
      <c r="R293" s="8"/>
      <c r="T293" s="8"/>
      <c r="V293" s="8"/>
      <c r="W293" s="6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</row>
    <row r="294" spans="6:44" ht="12.75">
      <c r="F294" s="8"/>
      <c r="H294" s="8"/>
      <c r="J294" s="8"/>
      <c r="L294" s="8"/>
      <c r="N294" s="8"/>
      <c r="R294" s="8"/>
      <c r="T294" s="8"/>
      <c r="V294" s="8"/>
      <c r="W294" s="6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</row>
    <row r="295" spans="6:44" ht="12.75">
      <c r="F295" s="8"/>
      <c r="H295" s="8"/>
      <c r="J295" s="8"/>
      <c r="L295" s="8"/>
      <c r="N295" s="8"/>
      <c r="R295" s="8"/>
      <c r="T295" s="8"/>
      <c r="V295" s="8"/>
      <c r="W295" s="6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</row>
    <row r="296" spans="6:44" ht="12.75">
      <c r="F296" s="8"/>
      <c r="H296" s="8"/>
      <c r="J296" s="8"/>
      <c r="L296" s="8"/>
      <c r="N296" s="8"/>
      <c r="R296" s="8"/>
      <c r="T296" s="8"/>
      <c r="V296" s="8"/>
      <c r="W296" s="6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</row>
    <row r="297" spans="6:44" ht="12.75">
      <c r="F297" s="8"/>
      <c r="H297" s="8"/>
      <c r="J297" s="8"/>
      <c r="L297" s="8"/>
      <c r="N297" s="8"/>
      <c r="R297" s="8"/>
      <c r="T297" s="8"/>
      <c r="V297" s="8"/>
      <c r="W297" s="6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</row>
    <row r="298" spans="6:44" ht="12.75">
      <c r="F298" s="8"/>
      <c r="H298" s="8"/>
      <c r="J298" s="8"/>
      <c r="L298" s="8"/>
      <c r="N298" s="8"/>
      <c r="R298" s="8"/>
      <c r="T298" s="8"/>
      <c r="V298" s="8"/>
      <c r="W298" s="6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</row>
    <row r="299" spans="6:44" ht="12.75">
      <c r="F299" s="8"/>
      <c r="H299" s="8"/>
      <c r="J299" s="8"/>
      <c r="L299" s="8"/>
      <c r="N299" s="8"/>
      <c r="R299" s="8"/>
      <c r="T299" s="8"/>
      <c r="V299" s="8"/>
      <c r="W299" s="6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</row>
    <row r="300" spans="6:44" ht="12.75">
      <c r="F300" s="8"/>
      <c r="H300" s="8"/>
      <c r="J300" s="8"/>
      <c r="L300" s="8"/>
      <c r="N300" s="8"/>
      <c r="R300" s="8"/>
      <c r="T300" s="8"/>
      <c r="V300" s="8"/>
      <c r="W300" s="6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</row>
    <row r="301" spans="6:44" ht="12.75">
      <c r="F301" s="8"/>
      <c r="H301" s="8"/>
      <c r="J301" s="8"/>
      <c r="L301" s="8"/>
      <c r="N301" s="8"/>
      <c r="R301" s="8"/>
      <c r="T301" s="8"/>
      <c r="V301" s="8"/>
      <c r="W301" s="6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</row>
    <row r="302" spans="6:44" ht="12.75">
      <c r="F302" s="8"/>
      <c r="H302" s="8"/>
      <c r="J302" s="8"/>
      <c r="L302" s="8"/>
      <c r="N302" s="8"/>
      <c r="R302" s="8"/>
      <c r="T302" s="8"/>
      <c r="V302" s="8"/>
      <c r="W302" s="6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</row>
    <row r="303" spans="6:44" ht="12.75">
      <c r="F303" s="8"/>
      <c r="H303" s="8"/>
      <c r="J303" s="8"/>
      <c r="L303" s="8"/>
      <c r="N303" s="8"/>
      <c r="R303" s="8"/>
      <c r="T303" s="8"/>
      <c r="V303" s="8"/>
      <c r="W303" s="6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</row>
    <row r="304" spans="6:44" ht="12.75">
      <c r="F304" s="8"/>
      <c r="H304" s="8"/>
      <c r="J304" s="8"/>
      <c r="L304" s="8"/>
      <c r="N304" s="8"/>
      <c r="R304" s="8"/>
      <c r="T304" s="8"/>
      <c r="V304" s="8"/>
      <c r="W304" s="6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</row>
    <row r="305" spans="6:44" ht="12.75">
      <c r="F305" s="8"/>
      <c r="H305" s="8"/>
      <c r="J305" s="8"/>
      <c r="L305" s="8"/>
      <c r="N305" s="8"/>
      <c r="R305" s="8"/>
      <c r="T305" s="8"/>
      <c r="V305" s="8"/>
      <c r="W305" s="6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</row>
    <row r="306" spans="6:44" ht="12.75">
      <c r="F306" s="8"/>
      <c r="H306" s="8"/>
      <c r="J306" s="8"/>
      <c r="L306" s="8"/>
      <c r="N306" s="8"/>
      <c r="R306" s="8"/>
      <c r="T306" s="8"/>
      <c r="V306" s="8"/>
      <c r="W306" s="6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</row>
    <row r="307" spans="6:44" ht="12.75">
      <c r="F307" s="8"/>
      <c r="H307" s="8"/>
      <c r="J307" s="8"/>
      <c r="L307" s="8"/>
      <c r="N307" s="8"/>
      <c r="R307" s="8"/>
      <c r="T307" s="8"/>
      <c r="V307" s="8"/>
      <c r="W307" s="6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</row>
    <row r="308" spans="6:44" ht="12.75">
      <c r="F308" s="8"/>
      <c r="H308" s="8"/>
      <c r="J308" s="8"/>
      <c r="L308" s="8"/>
      <c r="N308" s="8"/>
      <c r="R308" s="8"/>
      <c r="T308" s="8"/>
      <c r="V308" s="8"/>
      <c r="W308" s="6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</row>
    <row r="309" spans="6:44" ht="12.75">
      <c r="F309" s="8"/>
      <c r="H309" s="8"/>
      <c r="J309" s="8"/>
      <c r="L309" s="8"/>
      <c r="N309" s="8"/>
      <c r="R309" s="8"/>
      <c r="T309" s="8"/>
      <c r="V309" s="8"/>
      <c r="W309" s="6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</row>
    <row r="310" spans="6:44" ht="12.75">
      <c r="F310" s="8"/>
      <c r="H310" s="8"/>
      <c r="J310" s="8"/>
      <c r="L310" s="8"/>
      <c r="N310" s="8"/>
      <c r="R310" s="8"/>
      <c r="T310" s="8"/>
      <c r="V310" s="8"/>
      <c r="W310" s="6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</row>
    <row r="311" spans="6:44" ht="12.75">
      <c r="F311" s="8"/>
      <c r="H311" s="8"/>
      <c r="J311" s="8"/>
      <c r="L311" s="8"/>
      <c r="N311" s="8"/>
      <c r="R311" s="8"/>
      <c r="T311" s="8"/>
      <c r="V311" s="8"/>
      <c r="W311" s="6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</row>
    <row r="312" spans="6:44" ht="12.75">
      <c r="F312" s="8"/>
      <c r="H312" s="8"/>
      <c r="J312" s="8"/>
      <c r="L312" s="8"/>
      <c r="N312" s="8"/>
      <c r="R312" s="8"/>
      <c r="T312" s="8"/>
      <c r="V312" s="8"/>
      <c r="W312" s="6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</row>
    <row r="313" spans="6:44" ht="12.75">
      <c r="F313" s="8"/>
      <c r="H313" s="8"/>
      <c r="J313" s="8"/>
      <c r="L313" s="8"/>
      <c r="N313" s="8"/>
      <c r="R313" s="8"/>
      <c r="T313" s="8"/>
      <c r="V313" s="8"/>
      <c r="W313" s="6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</row>
    <row r="314" spans="6:44" ht="12.75">
      <c r="F314" s="8"/>
      <c r="H314" s="8"/>
      <c r="J314" s="8"/>
      <c r="L314" s="8"/>
      <c r="N314" s="8"/>
      <c r="R314" s="8"/>
      <c r="T314" s="8"/>
      <c r="V314" s="8"/>
      <c r="W314" s="6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</row>
    <row r="315" spans="6:44" ht="12.75">
      <c r="F315" s="8"/>
      <c r="H315" s="8"/>
      <c r="J315" s="8"/>
      <c r="L315" s="8"/>
      <c r="N315" s="8"/>
      <c r="R315" s="8"/>
      <c r="T315" s="8"/>
      <c r="V315" s="8"/>
      <c r="W315" s="6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</row>
    <row r="316" spans="6:44" ht="12.75">
      <c r="F316" s="8"/>
      <c r="H316" s="8"/>
      <c r="J316" s="8"/>
      <c r="L316" s="8"/>
      <c r="N316" s="8"/>
      <c r="R316" s="8"/>
      <c r="T316" s="8"/>
      <c r="V316" s="8"/>
      <c r="W316" s="6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</row>
    <row r="317" spans="6:44" ht="12.75">
      <c r="F317" s="8"/>
      <c r="H317" s="8"/>
      <c r="J317" s="8"/>
      <c r="L317" s="8"/>
      <c r="N317" s="8"/>
      <c r="R317" s="8"/>
      <c r="T317" s="8"/>
      <c r="V317" s="8"/>
      <c r="W317" s="6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</row>
    <row r="318" spans="6:44" ht="12.75">
      <c r="F318" s="8"/>
      <c r="H318" s="8"/>
      <c r="J318" s="8"/>
      <c r="L318" s="8"/>
      <c r="N318" s="8"/>
      <c r="R318" s="8"/>
      <c r="T318" s="8"/>
      <c r="V318" s="8"/>
      <c r="W318" s="6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</row>
    <row r="319" spans="6:44" ht="12.75">
      <c r="F319" s="8"/>
      <c r="H319" s="8"/>
      <c r="J319" s="8"/>
      <c r="L319" s="8"/>
      <c r="N319" s="8"/>
      <c r="R319" s="8"/>
      <c r="T319" s="8"/>
      <c r="V319" s="8"/>
      <c r="W319" s="6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</row>
    <row r="320" spans="6:44" ht="12.75">
      <c r="F320" s="8"/>
      <c r="H320" s="8"/>
      <c r="J320" s="8"/>
      <c r="L320" s="8"/>
      <c r="N320" s="8"/>
      <c r="R320" s="8"/>
      <c r="T320" s="8"/>
      <c r="V320" s="8"/>
      <c r="W320" s="6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</row>
    <row r="321" spans="6:44" ht="12.75">
      <c r="F321" s="8"/>
      <c r="H321" s="8"/>
      <c r="J321" s="8"/>
      <c r="L321" s="8"/>
      <c r="N321" s="8"/>
      <c r="R321" s="8"/>
      <c r="T321" s="8"/>
      <c r="V321" s="8"/>
      <c r="W321" s="6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</row>
    <row r="322" spans="6:44" ht="12.75">
      <c r="F322" s="8"/>
      <c r="H322" s="8"/>
      <c r="J322" s="8"/>
      <c r="L322" s="8"/>
      <c r="N322" s="8"/>
      <c r="R322" s="8"/>
      <c r="T322" s="8"/>
      <c r="V322" s="8"/>
      <c r="W322" s="6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</row>
    <row r="323" spans="6:44" ht="12.75">
      <c r="F323" s="8"/>
      <c r="H323" s="8"/>
      <c r="J323" s="8"/>
      <c r="L323" s="8"/>
      <c r="N323" s="8"/>
      <c r="R323" s="8"/>
      <c r="T323" s="8"/>
      <c r="V323" s="8"/>
      <c r="W323" s="6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</row>
    <row r="324" spans="6:44" ht="12.75">
      <c r="F324" s="8"/>
      <c r="H324" s="8"/>
      <c r="J324" s="8"/>
      <c r="L324" s="8"/>
      <c r="N324" s="8"/>
      <c r="R324" s="8"/>
      <c r="T324" s="8"/>
      <c r="V324" s="8"/>
      <c r="W324" s="6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</row>
    <row r="325" spans="6:44" ht="12.75">
      <c r="F325" s="8"/>
      <c r="H325" s="8"/>
      <c r="J325" s="8"/>
      <c r="L325" s="8"/>
      <c r="N325" s="8"/>
      <c r="R325" s="8"/>
      <c r="T325" s="8"/>
      <c r="V325" s="8"/>
      <c r="W325" s="6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</row>
    <row r="326" spans="6:44" ht="12.75">
      <c r="F326" s="8"/>
      <c r="H326" s="8"/>
      <c r="J326" s="8"/>
      <c r="L326" s="8"/>
      <c r="N326" s="8"/>
      <c r="R326" s="8"/>
      <c r="T326" s="8"/>
      <c r="V326" s="8"/>
      <c r="W326" s="6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</row>
    <row r="327" spans="6:44" ht="12.75">
      <c r="F327" s="8"/>
      <c r="H327" s="8"/>
      <c r="J327" s="8"/>
      <c r="L327" s="8"/>
      <c r="N327" s="8"/>
      <c r="R327" s="8"/>
      <c r="T327" s="8"/>
      <c r="V327" s="8"/>
      <c r="W327" s="6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</row>
    <row r="328" spans="6:44" ht="12.75">
      <c r="F328" s="8"/>
      <c r="H328" s="8"/>
      <c r="J328" s="8"/>
      <c r="L328" s="8"/>
      <c r="N328" s="8"/>
      <c r="R328" s="8"/>
      <c r="T328" s="8"/>
      <c r="V328" s="8"/>
      <c r="W328" s="6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</row>
    <row r="329" spans="6:44" ht="12.75">
      <c r="F329" s="8"/>
      <c r="H329" s="8"/>
      <c r="J329" s="8"/>
      <c r="L329" s="8"/>
      <c r="N329" s="8"/>
      <c r="R329" s="8"/>
      <c r="T329" s="8"/>
      <c r="V329" s="8"/>
      <c r="W329" s="6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</row>
    <row r="330" spans="6:44" ht="12.75">
      <c r="F330" s="8"/>
      <c r="H330" s="8"/>
      <c r="J330" s="8"/>
      <c r="L330" s="8"/>
      <c r="N330" s="8"/>
      <c r="R330" s="8"/>
      <c r="T330" s="8"/>
      <c r="V330" s="8"/>
      <c r="W330" s="6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</row>
    <row r="331" spans="6:44" ht="12.75">
      <c r="F331" s="8"/>
      <c r="H331" s="8"/>
      <c r="J331" s="8"/>
      <c r="L331" s="8"/>
      <c r="N331" s="8"/>
      <c r="R331" s="8"/>
      <c r="T331" s="8"/>
      <c r="V331" s="8"/>
      <c r="W331" s="6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</row>
    <row r="332" spans="6:44" ht="12.75">
      <c r="F332" s="8"/>
      <c r="H332" s="8"/>
      <c r="J332" s="8"/>
      <c r="L332" s="8"/>
      <c r="N332" s="8"/>
      <c r="R332" s="8"/>
      <c r="T332" s="8"/>
      <c r="V332" s="8"/>
      <c r="W332" s="6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</row>
    <row r="333" spans="6:44" ht="12.75">
      <c r="F333" s="8"/>
      <c r="H333" s="8"/>
      <c r="J333" s="8"/>
      <c r="L333" s="8"/>
      <c r="N333" s="8"/>
      <c r="R333" s="8"/>
      <c r="T333" s="8"/>
      <c r="V333" s="8"/>
      <c r="W333" s="6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</row>
    <row r="334" spans="6:44" ht="12.75">
      <c r="F334" s="8"/>
      <c r="H334" s="8"/>
      <c r="J334" s="8"/>
      <c r="L334" s="8"/>
      <c r="N334" s="8"/>
      <c r="R334" s="8"/>
      <c r="T334" s="8"/>
      <c r="V334" s="8"/>
      <c r="W334" s="6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</row>
    <row r="335" spans="6:44" ht="12.75">
      <c r="F335" s="8"/>
      <c r="H335" s="8"/>
      <c r="J335" s="8"/>
      <c r="L335" s="8"/>
      <c r="N335" s="8"/>
      <c r="R335" s="8"/>
      <c r="T335" s="8"/>
      <c r="V335" s="8"/>
      <c r="W335" s="6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</row>
    <row r="336" spans="6:44" ht="12.75">
      <c r="F336" s="8"/>
      <c r="H336" s="8"/>
      <c r="J336" s="8"/>
      <c r="L336" s="8"/>
      <c r="N336" s="8"/>
      <c r="R336" s="8"/>
      <c r="T336" s="8"/>
      <c r="V336" s="8"/>
      <c r="W336" s="6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</row>
    <row r="337" spans="6:44" ht="12.75">
      <c r="F337" s="8"/>
      <c r="H337" s="8"/>
      <c r="J337" s="8"/>
      <c r="L337" s="8"/>
      <c r="N337" s="8"/>
      <c r="R337" s="8"/>
      <c r="T337" s="8"/>
      <c r="V337" s="8"/>
      <c r="W337" s="6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</row>
    <row r="338" spans="6:44" ht="12.75">
      <c r="F338" s="8"/>
      <c r="H338" s="8"/>
      <c r="J338" s="8"/>
      <c r="L338" s="8"/>
      <c r="N338" s="8"/>
      <c r="R338" s="8"/>
      <c r="T338" s="8"/>
      <c r="V338" s="8"/>
      <c r="W338" s="6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</row>
    <row r="339" spans="6:44" ht="12.75">
      <c r="F339" s="8"/>
      <c r="H339" s="8"/>
      <c r="J339" s="8"/>
      <c r="L339" s="8"/>
      <c r="N339" s="8"/>
      <c r="R339" s="8"/>
      <c r="T339" s="8"/>
      <c r="V339" s="8"/>
      <c r="W339" s="6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</row>
    <row r="340" spans="6:44" ht="12.75">
      <c r="F340" s="8"/>
      <c r="H340" s="8"/>
      <c r="J340" s="8"/>
      <c r="L340" s="8"/>
      <c r="N340" s="8"/>
      <c r="R340" s="8"/>
      <c r="T340" s="8"/>
      <c r="V340" s="8"/>
      <c r="W340" s="6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</row>
  </sheetData>
  <printOptions/>
  <pageMargins left="0.75" right="0.75" top="0.35" bottom="0.23" header="0.2" footer="0.18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Bristol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sn7398</dc:creator>
  <cp:keywords/>
  <dc:description/>
  <cp:lastModifiedBy>epxmk</cp:lastModifiedBy>
  <cp:lastPrinted>2004-08-13T09:22:30Z</cp:lastPrinted>
  <dcterms:created xsi:type="dcterms:W3CDTF">2004-04-26T08:37:30Z</dcterms:created>
  <dcterms:modified xsi:type="dcterms:W3CDTF">2004-08-13T10:44:53Z</dcterms:modified>
  <cp:category/>
  <cp:version/>
  <cp:contentType/>
  <cp:contentStatus/>
</cp:coreProperties>
</file>